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4060" windowHeight="5070" activeTab="2"/>
  </bookViews>
  <sheets>
    <sheet name="прил 2" sheetId="1" r:id="rId1"/>
    <sheet name="прил 3" sheetId="2" r:id="rId2"/>
    <sheet name="в постановление прил 5" sheetId="3" r:id="rId3"/>
  </sheets>
  <definedNames>
    <definedName name="_xlnm.Print_Titles" localSheetId="2">'в постановление прил 5'!$4:$5</definedName>
    <definedName name="_xlnm.Print_Titles" localSheetId="0">'прил 2'!$3:$4</definedName>
    <definedName name="_xlnm.Print_Titles" localSheetId="1">'прил 3'!$A:$B</definedName>
    <definedName name="_xlnm.Print_Area" localSheetId="2">'в постановление прил 5'!$A$1:$J$1049</definedName>
    <definedName name="_xlnm.Print_Area" localSheetId="0">'прил 2'!$A$1:$J$312</definedName>
  </definedNames>
  <calcPr fullCalcOnLoad="1"/>
</workbook>
</file>

<file path=xl/sharedStrings.xml><?xml version="1.0" encoding="utf-8"?>
<sst xmlns="http://schemas.openxmlformats.org/spreadsheetml/2006/main" count="888" uniqueCount="239">
  <si>
    <t>Всего</t>
  </si>
  <si>
    <t>ИТОГО</t>
  </si>
  <si>
    <t>Годы реализации</t>
  </si>
  <si>
    <t>Федеральный бюджет</t>
  </si>
  <si>
    <t>Основное мероприятие 1.2. «Организация разнообразных форм предоставления дошкольного и предшкольного образования».</t>
  </si>
  <si>
    <t>Основное мероприятие 1.4. «Обновление  содержания дошкольного образования»</t>
  </si>
  <si>
    <t xml:space="preserve">Основное мероприятие 6.2.Укрепление материально-технической базы оздоровительных лагарей </t>
  </si>
  <si>
    <t>Основное мероприятие 6.4.  Проведение мероприятий в рамках летней   оздоровительной кампании детей</t>
  </si>
  <si>
    <t xml:space="preserve"> Муниципальная программа  «Развитие  образования муниципального образования Сланцевский муниципальный район  Ленинградской области в 2019-2024 годах"</t>
  </si>
  <si>
    <t>Основное мероприятие 1.1. Реализация программ дошкольного образования</t>
  </si>
  <si>
    <t>Основное мероприятие 3.2. Развитие воспитательного потенциала системы образования</t>
  </si>
  <si>
    <t>Основное мероприятие 4.3.Развитие системы дополнительного образования</t>
  </si>
  <si>
    <t xml:space="preserve">Подпрограмма 5. «Реализация  государственных гарантий для детей-сирот и детей, оставшихся без попечения родителей» </t>
  </si>
  <si>
    <t>Основное мероприятие 5.1.  «Организация и осуществление деятельности по опеке и попечительству (субвенции)»</t>
  </si>
  <si>
    <t>Основное мероприятие  5.2.  «Компенсационные выплаты в рамках реализации областного закона от 28.06.2005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области»</t>
  </si>
  <si>
    <t>Основное мероприятие 6.3.  Содержание муниципальных загородных стационарных детских оздоровительных лагерей</t>
  </si>
  <si>
    <t>Основное мероприятие 6.5. Реализация комплекса мер по созданию условий для социализации детей в каникулярный период (трудоустройство подростков)</t>
  </si>
  <si>
    <t>Основное мероприятие 7.1. Проведение в отношении   муниципальных образовательных организаций мероприятий независимой оценки качества условий  осуществления образовательной деятельности;</t>
  </si>
  <si>
    <t>Основное мероприятие 7.3. Педагогические  конкурсы профессионального мастерства.</t>
  </si>
  <si>
    <t>Наименование ВЦП, мероприятия ВЦП, основного мероприятия программы, мероприятия основного мероприятия</t>
  </si>
  <si>
    <t>Ответственный исполнитель (ОИВ) соисполнитель, участник</t>
  </si>
  <si>
    <t>Ожидаемый результат реализации мероприятия</t>
  </si>
  <si>
    <t>№ п/п</t>
  </si>
  <si>
    <t>Комитет образования администрации Сланцевского муниципального района, образовательные организации</t>
  </si>
  <si>
    <t>Мероприятие 1.2.1.Пополнение образовательной среды для групп предшкольной подготовки</t>
  </si>
  <si>
    <t>Мероприятие 1.3.1. Выплата компенсации  части родительской платы (субвенции)</t>
  </si>
  <si>
    <t xml:space="preserve">Мероприятие 1.4.1. Создание современных рабочих мест педагогических работников </t>
  </si>
  <si>
    <t>Мероприятие 1.4.2. Проведение спартакиады  воспитанников ДОО</t>
  </si>
  <si>
    <t>Мероприятие 1.4.3. Районная конференция работников дошкольных образовательных организаций (ежегодная)</t>
  </si>
  <si>
    <t>Мероприятие 1.5.1. Приобретение уличных спортивных,  игровых площадок</t>
  </si>
  <si>
    <t>Мероприятие  1.5.3. Приобретение  детской мебели, в том числе с регулируемой высотой</t>
  </si>
  <si>
    <t xml:space="preserve"> Мероприятие 1.5.8.Ремонт (в т.ч.субсидии)</t>
  </si>
  <si>
    <t>Мероприятие 3.1.1.Поощрение победителей конкурса "Безопасное колесо", обеспечениие участие в областной конкурсе</t>
  </si>
  <si>
    <t>Мероприятие 3.1.2.Поощрение победителей конкурса "Дорога и мы"</t>
  </si>
  <si>
    <t>Мероприятие 3.1.3.Поощрение победителей конкурса "Неопалимая купина"</t>
  </si>
  <si>
    <t xml:space="preserve"> Мероприятие3.2.1. Проведение районного конкурса  классных руководителей "Классный, самый классный" </t>
  </si>
  <si>
    <t>Мероприятие 3.2.2.Поощрение победителей конкурса "Профессия в кадре""</t>
  </si>
  <si>
    <t>Мероприятие 3.2.3. Проведение районного конкурса на лучший виртуальный кабинет по профориентации</t>
  </si>
  <si>
    <t>Мероприятие 4.2.1. Ремонтные работы</t>
  </si>
  <si>
    <t>Мероприятие 4.2.2. Приобретение оборудования, программного обеспечения</t>
  </si>
  <si>
    <t>Мероприятие 4.2.3. Приобретение оборудования и програмного обеспечения для реализации программ дополнительного образования естественнонаучной и технической направленности.</t>
  </si>
  <si>
    <t>Мероприятие 4.2.4.Мероприятия по созданию условий для получения детьми-инвалидами качественного дополнительного образования (обеспечение доступной среды)</t>
  </si>
  <si>
    <t>Мероприятие 4.2.5 Мероприятия по обеспечению антитеррористической безопасности</t>
  </si>
  <si>
    <t>Мероприятие 4.2.6 Мероприятия по обеспечению пожарной безопасности</t>
  </si>
  <si>
    <t>Мероприятие 4.3.1. Открытый музыкальный конкурс "СлИвКи"</t>
  </si>
  <si>
    <t xml:space="preserve">Мероприятие 4.3.2. Вокальный фестиваль-конкурс </t>
  </si>
  <si>
    <t>Мероприятие 6.1.1. Организация отдыха на базе бюджетных муниципальных учрждений, в том числе детей, находящихся в трудной жизненной ситуации</t>
  </si>
  <si>
    <t>Мероприятие 6.1.2. Организация отдыха на базе казенных муниципальных учрждений, в том числе детей, находящихся в трудной жизненной ситуации</t>
  </si>
  <si>
    <t>Мероприятие 6.2.1. Укрепление материально-технической базы оздоровительных лагерей с дневным пребыванием детей</t>
  </si>
  <si>
    <t>Мероприятие 6.2.2. Укрепление материально-технической базы загородного оздоровительного лагеря</t>
  </si>
  <si>
    <t>Мероприятие 6.3.1.  Содержание муниципальных загородных стационарных детских оздоровительных лагерей</t>
  </si>
  <si>
    <t>Мероприятие 6.3.2.  Организация отдыха на базе загородных оздоровительных лагерей, в том числе детей, находящихся в трудной жизненной ситуации</t>
  </si>
  <si>
    <t>мероприятие 6.4.1.  Проведение районного конкурса на лучший оздоровительный лагерь</t>
  </si>
  <si>
    <t xml:space="preserve"> мероприятие 6.4.2.  Проведение праздника "Спортивный марафон"</t>
  </si>
  <si>
    <t xml:space="preserve">мероприятие 6.4.3.  Проведение С-витаминизации  </t>
  </si>
  <si>
    <t>Мероприятие 7.1.1. Организация функционирования ППЭ</t>
  </si>
  <si>
    <t>Мероприятие 7.1.2. Обеспечение проведения независимой оценки качества условий  осуществления образовательной деятельности в образовательных организациях Сланцевского муниципального района(заключение договоров с организациями-операторами НОК)</t>
  </si>
  <si>
    <t>Мероприятие 7.2.1. Повышение квалификации, профессиональная подготовка, переподготовка</t>
  </si>
  <si>
    <t xml:space="preserve"> Мероприятие 7.3.1. Конкурсный отбор на соискание грантов Администрации Сланцевского муниципального района</t>
  </si>
  <si>
    <t>Мероприятие 7.3.2. Проведение профессионального конкурса "Учитель года" (включая поощрение)</t>
  </si>
  <si>
    <t>Мероприятие 7.3.3. Обновление Доски почета работников образования</t>
  </si>
  <si>
    <t>Комитет образования администрации Сланцевского муниципального района, образовательные организации, образовательные организации</t>
  </si>
  <si>
    <t>Комитет образования администрации Сланцевского муниципального района, образовательные организации, МУДО "Сланцевский ДТ"</t>
  </si>
  <si>
    <t>Комитет образования администрации Сланцевского муниципального района, образовательные организации, образовательные организации, образовательные организации</t>
  </si>
  <si>
    <t>Комитет образования администрации Сланцевского муниципального района, образовательные организации, образовательные организации, МУДО "Сланцевский ДТ"</t>
  </si>
  <si>
    <t>Комитет образования администрации Сланцевского муниципального района, образовательные организации, образовательные организации, МОУ Сланцевская СОШ №2"</t>
  </si>
  <si>
    <t xml:space="preserve">Комитет образования администрации Сланцевского муниципального района, образовательные организации, образовательные организации, Комитет образования администрации Сланцевского муниципального района, образовательные организации </t>
  </si>
  <si>
    <t>Подпрограмма 7.«Управление ресурсами и качеством системы образования Сланцевского муниципального района»</t>
  </si>
  <si>
    <t xml:space="preserve">Доступность дошкольного образования для детей дошкольного возраста </t>
  </si>
  <si>
    <t>Доступность начального общего, основного общего и среднего общего  образования детей Сланцевского муниципального района</t>
  </si>
  <si>
    <t xml:space="preserve">Создание условий обучения, соответствующих современным требованиям </t>
  </si>
  <si>
    <t>Повышение   эффективности    форм, методов  и технологий   воспитательной  работы</t>
  </si>
  <si>
    <t>Обеспечение доступности, повышение эффективности и качества дополнительного образования детей</t>
  </si>
  <si>
    <t>Повышение качества жизни детей-сирот и детей, оставшихся без попечения родителей, лиц из числа детей-сирот и детей, оставшихся без попечения родителей</t>
  </si>
  <si>
    <t>Создание условий для отдыха, оздоровления, занятости детей, подростков и молодёжи</t>
  </si>
  <si>
    <t xml:space="preserve">Формирование оптимальной  муниципальной  системы  оценки   качества образования </t>
  </si>
  <si>
    <t>Развитие кадрового потенциала  муниципальной  системы  образования</t>
  </si>
  <si>
    <t>Подпрограмма 1.«Развитие дошкольного образования детей Сланцевского муниципального района Ленинградской области»</t>
  </si>
  <si>
    <t xml:space="preserve"> Мероприятие 1.5.9.Укрепление материально-технической базы за счет субсидии на  развитие общественной инфраструктуры муниципального значения</t>
  </si>
  <si>
    <t>Мероприятие 1.5.2.Приобретение технологического оборудования (для пищеблоков, прачечных, медицинских кабинетов и др.)</t>
  </si>
  <si>
    <t>Мероприятие 1.5.4. Оснащение современным оборудованием  музыкальных, спортивных залов</t>
  </si>
  <si>
    <t>Мероприятие 1.5.5. Реализация мероприятий государственной программы Российской Федерации "Доступная среда"</t>
  </si>
  <si>
    <t>Мероприятие 1.5.6. Обеспечение антитеррористической безопасности (видеонаблюдение, ограждения, инженерные системы и конструкции)</t>
  </si>
  <si>
    <t>Мероприятие 1.5.7.Мероприятия по пожарной безопасности.</t>
  </si>
  <si>
    <t>Основное мероприятие 2.4  Развитие инфраструктуры организаций общего образования</t>
  </si>
  <si>
    <t>Основное мероприятие 2.1. Текущее содержание казенных организаций</t>
  </si>
  <si>
    <t>Основное мероприятие 2.2 Субсидии муниципальным бюджетным организациям</t>
  </si>
  <si>
    <t>Основное мероприятие 2.6. Поддержка талантливой молодежи.</t>
  </si>
  <si>
    <t xml:space="preserve">Мероприятие 2.4.1. Ремонтные работы </t>
  </si>
  <si>
    <t xml:space="preserve">Мероприятие 2.4.2. Приобретение современного оборудования для столовых, медицинских кабинетов,  спортивных залов, спортивных площадок  муниципальных образовательных организаций </t>
  </si>
  <si>
    <t>Мероприятие 2.4.3. Приобретение школьных автобусов</t>
  </si>
  <si>
    <t>Мероприятие 2.4.4. Оснащение информационно-библиотечных центров</t>
  </si>
  <si>
    <t>Мероприятие 2.4.5. Оснащение школьных музеев</t>
  </si>
  <si>
    <t>Мероприятие 2.4.6 Мероприятия по обеспечению антитеррористической безопасности</t>
  </si>
  <si>
    <t>Мероприятие 2.4.7. Мероприятия по обеспечению пожарной безопасности</t>
  </si>
  <si>
    <t>Мероприятие 2.4.8. Мероприятия по созданию условий для получения детьми-инвалидами качественного общего образования (обеспечение доступной среды)</t>
  </si>
  <si>
    <t>Мероприятие 2.4.9. Укрепление материально-технической базы за счет субсидии на  развитие общественной инфраструктуры муниципального значения</t>
  </si>
  <si>
    <t>Мероприятие 2.4.10. Обновление материально-технической базы для формирования у обучающихся современных технологических и гуманитарных навыков</t>
  </si>
  <si>
    <t>Мероприятие 2.4.11. Приобретение современного компьютерного, учебно-лабораторного оборудования, пособий, материалов и предметов учеб-ного инвентаря для муниципальных общеобразовательных организаций, внедряющих ФГОС"</t>
  </si>
  <si>
    <t>Мероприятие 2.4.13.Приобретние  оборудования для профильного обучения</t>
  </si>
  <si>
    <t>Мероприятие 2.4.12. Оснащение учебно-материальной базы образовательных организаций-рагиональных инновационных площадок</t>
  </si>
  <si>
    <t>Основное мероприятие 2.5. Организация электронного и дистанционного обучения детей-инвалидов</t>
  </si>
  <si>
    <t xml:space="preserve">Мероприятие 2.5.1.Техническое сопровождение электронного и дистанционного обучения по адресам проживания детей-инвалидов </t>
  </si>
  <si>
    <t xml:space="preserve">Мероприятие 2.5.2. Организация электронного и дистанционного обучения детей-инвалидов, обучающихся в муниципальных общеобразовательных организациях </t>
  </si>
  <si>
    <t>Мероприятие 2.5.3. Подключение рабочих мест детей-инвалидов к сети "Интернет", оплата услуг связи</t>
  </si>
  <si>
    <t>Мероприятие 2.5.4. Приобретение компьютерного, телекоммуникац и специализированн оборудования для оснащения рабочих мест детей-инвалидов</t>
  </si>
  <si>
    <t>Мероприятие 2.4.14. Приобретение оборудования и програмного обеспечения для реализации программ дополнительного образования естественнонаучной и технической направленности.</t>
  </si>
  <si>
    <t>Мероприятие 2.6.1. Выплата ежемесячных стипендий главы администрации учащимся "За особые успехи в учении"</t>
  </si>
  <si>
    <t>Мероприятие 2.6.2. Проведение районного фестиваля "ЛИРА"</t>
  </si>
  <si>
    <t>Мероприятие 2.6.3. Именной грант талантливой молодежи</t>
  </si>
  <si>
    <t>Мероприятие 2.6.4. Чествование выпускников, окончивших школу с отличием и призеров областных олимпиад</t>
  </si>
  <si>
    <t>Мероприятие 2.6.5. Проведение районного мероприятия "Старт олимпиадам"</t>
  </si>
  <si>
    <t xml:space="preserve">Мероприятие 2.6.6. Фестиваль исследовательских проектов школьников </t>
  </si>
  <si>
    <t>Мероприятие 2.6.7. Интеллектуальный марафон</t>
  </si>
  <si>
    <t>Мероприятие 2.6.8. Проведение конкурса "Лидер года"</t>
  </si>
  <si>
    <t>Мероприятие 2.6.9. Выплата премий победителям и призерам муниципального этапа Всероссийской олимпиады школьников</t>
  </si>
  <si>
    <t>Мероприятие 2.6.10. Обеспечение участия в региональном этапе Всероссийской олимпиады школьников</t>
  </si>
  <si>
    <t>Мероприятие 2.6.11. Участие в  региональном этапе всероссийских соревнований школьников "Президентские спортивные игры" и "Президентские состязания"</t>
  </si>
  <si>
    <t>Мероприятие 2.6.12. Выплата премий общеобразовательным организациям-победителям Спартакиады школьников, обеспечение участия в областных соревнованиях</t>
  </si>
  <si>
    <t xml:space="preserve">Мероприятие 2.6.13. Районные соревнования в рамках партийного проекта "Детский спорт" </t>
  </si>
  <si>
    <t>Мероприятие 2.6.14. Районный конкурс технического творчества "Роботы вперед"</t>
  </si>
  <si>
    <t>Подпрограмма 3.«Развитие воспитания детей  в  Сланцевском  муниципальном  районе Ленинградской области"</t>
  </si>
  <si>
    <t>Основное мероприятие  3.1. Формирование законопослушного поведения несовершеннолетних</t>
  </si>
  <si>
    <t>Мероприятие 3.2.4. Конкурс школьных музеев общеобразовательных учреждений</t>
  </si>
  <si>
    <t>Мероприятие 3.2.5. Районный слет активистов Российского движения школьников</t>
  </si>
  <si>
    <t>Подпрограмма 4. «Развитие дополнительного образования детей Сланцевского муниципального района Ленинградской области»</t>
  </si>
  <si>
    <t>Мероприятие 4.3.3. Спортивные районные соревнования</t>
  </si>
  <si>
    <t>Основное мероприятие 6.1.Организация отдыха и оздоровления детей и подростков.</t>
  </si>
  <si>
    <t>Основное мероприятие 7.2.Развитие кадрового потенциала системы образования</t>
  </si>
  <si>
    <t>Мероприятие 7.2.2. Участие в областном и организация августовского педагогического совета на муниципальном уровне</t>
  </si>
  <si>
    <t xml:space="preserve"> Мероприятие 7.2.3. Участие в областнои и проведение праздника, посвященного Международному Дню Учителя на муниципальном уровне</t>
  </si>
  <si>
    <t xml:space="preserve"> Мероприятие 7.2.4.Поощрение победителей спартакиады педагогических работников</t>
  </si>
  <si>
    <t xml:space="preserve"> Мероприятие 7.2.5. Проведение методических дней</t>
  </si>
  <si>
    <t>Мероприятие 7.2.6. Трансляция передового педагогического опыта</t>
  </si>
  <si>
    <t>Мероприятие 7.2.7. Единовременные выплаты молодым специалистам</t>
  </si>
  <si>
    <t xml:space="preserve">План реализации мероприятий подпрограммы/основного мероприятия муниципальной программы  «Развитие  образования муниципального образования Сланцевский муниципальный район  Ленинградской области на 2019-2024 годы»
</t>
  </si>
  <si>
    <t xml:space="preserve">План реализации муниципальной программы  «Развитие  образования муниципального образования Сланцевский муниципальный район  Ленинградской области в 2019-2024 годах» </t>
  </si>
  <si>
    <t>Ответственный исполнитель (ОИВ), соисполнитель, участник</t>
  </si>
  <si>
    <t>Срок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</si>
  <si>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</si>
  <si>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</si>
  <si>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</si>
  <si>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Комитет образования администрации Сланцевского муниципального района</t>
  </si>
  <si>
    <t>Администрация Сланцевского муниципального района</t>
  </si>
  <si>
    <t>Основное мероприятие 2.2  Субсидии муниципальным бюджетным организациям</t>
  </si>
  <si>
    <t>Основное мероприятие 3.1.  Формирование законопослушного поведения несовершеннолетних</t>
  </si>
  <si>
    <t xml:space="preserve">ИНФОРМАЦИЯ </t>
  </si>
  <si>
    <t xml:space="preserve">о ведомственной структуре финансирования муниципальной программы муниципального образования Сланцевский муниципальный район Ленинградской области  «Развитие  образования муниципального образования Сланцевский муниципальный район  Ленинградской области на 2019-2024 годы» </t>
  </si>
  <si>
    <t>№п/п</t>
  </si>
  <si>
    <t>Наименование получателя бюджетных средств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</si>
  <si>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</si>
  <si>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</si>
  <si>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</si>
  <si>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</si>
  <si>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</si>
  <si>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</si>
  <si>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</si>
  <si>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Источники финансирования</t>
  </si>
  <si>
    <t>Областной бюджет</t>
  </si>
  <si>
    <t>Бюджеты поселений</t>
  </si>
  <si>
    <t>Прочие</t>
  </si>
  <si>
    <t>Администрация СМР</t>
  </si>
  <si>
    <t>Комитет образования</t>
  </si>
  <si>
    <t>МДОУ "Сланцевский сад N2"</t>
  </si>
  <si>
    <t>МДОУ "Сланцевский сад N3"</t>
  </si>
  <si>
    <t>МДОУ "Сланцевский сад N4"</t>
  </si>
  <si>
    <t>МДОУ "Сланцевский сад N5"</t>
  </si>
  <si>
    <t>МДОУ "Сланцевский сад N7"</t>
  </si>
  <si>
    <t>МДОУ "Сланцевский сад N10"</t>
  </si>
  <si>
    <t>МДОУ "Сланцевский  сад N15"</t>
  </si>
  <si>
    <t>МДОУ "Гостицкий сад N20"</t>
  </si>
  <si>
    <t>МОУ "Сланцевская школа N1"</t>
  </si>
  <si>
    <t>МОУ "Сланцевская школа N2"</t>
  </si>
  <si>
    <t>МОУ "Сланцевская школа N3"</t>
  </si>
  <si>
    <t>МОУ "Сланцевская школа N6"</t>
  </si>
  <si>
    <t>МОУ "Выскатская школа"</t>
  </si>
  <si>
    <t>МОУ "Загривская школа"</t>
  </si>
  <si>
    <t>МОУ "Новосельская школа"</t>
  </si>
  <si>
    <t>МОУ "Старопольская школа"</t>
  </si>
  <si>
    <t>МОУ "Овсищенская школа-детский сад"</t>
  </si>
  <si>
    <t>МУДО "СППЦ"</t>
  </si>
  <si>
    <t>МУДО "Сланцевская ДЮСШ"</t>
  </si>
  <si>
    <t>МУДО "СланцевскаяДМШ"</t>
  </si>
  <si>
    <t>МУДО "Сланцевская ДХШ"</t>
  </si>
  <si>
    <t>МУДО "Дом творчества"</t>
  </si>
  <si>
    <t xml:space="preserve">Руководитель программы </t>
  </si>
  <si>
    <t>Подпрограмма 2. «Развитие начального общего, основного общего и среднего общего образования Сланцевского муниципального района Ленинградской области</t>
  </si>
  <si>
    <t>Подпрограмма 6. «Развитие системы отдыха, оздоровления, занятости детей, подростков и молодежи Сланцевского муниципального района Ленинградской области»</t>
  </si>
  <si>
    <t>Основное мероприятие 6.1.Организация отдыха и оздоровления детей и подростков</t>
  </si>
  <si>
    <t>председатель комитета</t>
  </si>
  <si>
    <t>Н.В. Васильева</t>
  </si>
  <si>
    <t>Основное мероприятие 2.3. Субсидии юридическим лицам, индивидуальным предпринимателям в целях возмещения недополученных доходов при оказании транспортных услуг обучающимся общеобразовательных организаций</t>
  </si>
  <si>
    <t>Мероприятие 3.1.4. Участие в областном родительском собрании</t>
  </si>
  <si>
    <t>Мероприятие 2.4.15. Укрепление материально-технической базы за счет Гранта за достижение наилучших значений показателей эффективности деятельности ОМСУ</t>
  </si>
  <si>
    <t>Мероприятие 3.2.6. Организация и развитие военно-патриотического движения "ЮНАРМИЯ" в Сланцевском муниципальном районе</t>
  </si>
  <si>
    <t>Мероприятие 4.2.7 Мероприятия по техническому обследованиюзданий и инженерных сетей образовательных организаций</t>
  </si>
  <si>
    <t xml:space="preserve"> Мероприятие3.1.5 Проведение районного конкурса  классных руководителей "Классный, самый классный" </t>
  </si>
  <si>
    <t>Мероприятие 3.1.6.Поощрение победителей конкурса "Профессия в кадре""</t>
  </si>
  <si>
    <t>Мероприятие 3.1.7. Проведение районного конкурса на лучший виртуальный кабинет по профориентации</t>
  </si>
  <si>
    <t>Мероприятие 3.1.8. Конкурс школьных музеев общеобразовательных учреждений</t>
  </si>
  <si>
    <t xml:space="preserve"> Мероприятие 1.5.10.Оснащение учебно-материальной базы образовательных организаций - инновационных площадок</t>
  </si>
  <si>
    <t>Мероприятие 2.4.16. Внедрение целевой модели цифровой образовательной среды в общеобразовательных организациях</t>
  </si>
  <si>
    <t>Мероприятие 2.4.17. Мероприятия по техническому обследованию зданий и инженерных сетей образовательных организаций</t>
  </si>
  <si>
    <t>Основное мероприятие 2.7. Предоставление бесплатного здорового горячего питания для обучающихся</t>
  </si>
  <si>
    <t>Мероприятие 4.3.4. Конкурс детских рисунков</t>
  </si>
  <si>
    <t>Мероприятие 7.2.8. Выплата в соответствии с договором о целевом обучении, заключенным между гражданином и комитетом образования</t>
  </si>
  <si>
    <t>Мероприятие 2.6.15.Организация проведения занятий с обучающимися, показывающими высокие результаты на олимпиадах муниципального уровня и высокомотивированными обучающимися.</t>
  </si>
  <si>
    <t>Итого</t>
  </si>
  <si>
    <t>Основное мероприятие 2.8. Реализация программ начального общего, основного общего, среднего общего образования в общеобразовательных организациях (субвенции)</t>
  </si>
  <si>
    <t>Основное мероприятие 2.9. Субсидия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</si>
  <si>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2.10. Внедрение целевой модели цифровой образовательной среды в общеобразовательных организациях</t>
  </si>
  <si>
    <t>Мероприятие 2.11. Укрепление материально-технической базы за счет субсидии на  развитие общественной инфраструктуры муниципального значения</t>
  </si>
  <si>
    <t>Основное мероприятие  4.1. Реализация программ дополнительного образования</t>
  </si>
  <si>
    <t>Основное мероприятие 2.9.Субсидия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</si>
  <si>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4.2. Укрепление материально-технической базы организаций дополнительного образования</t>
  </si>
  <si>
    <t>Основное мероприятие  5.3.  Осуществление отдельных государственных полномочий по обеспечению жильем детей-сирот и детей, оставшихся без попечения родителей, лиц из их числа по договорам специализированного найма"</t>
  </si>
  <si>
    <t xml:space="preserve">Основное мероприятие  5.3.  Осуществление отдельных государственных полномочий по обеспечению жильем детей-сирот и детей, оставшихся без попечения родителей, лиц из их числа по договорам специализированного найма </t>
  </si>
  <si>
    <t>Мероприятие 4.4.1. Внедрение и обеспечение функционирования модели персонифицированного финансирования дополнительного образования детей, подразумевающей предоставление детям сертификатов дополнительного образования с возможностью использования в рамках модели персонифицированного финансирования дополнительного образования детей.</t>
  </si>
  <si>
    <t>Мероприятие 4.4.2. Методическое и информационное сопровождение поставщиков услуг дополнительного образования, независимо от их формы собственности, семей и иных участников системы персонифицированного финансирования дополнительного образования детей</t>
  </si>
  <si>
    <t>Основное мероприятие 4.4. Обеспечение функционирования модели персонифицированного финансирования дополнительного образования</t>
  </si>
  <si>
    <t>Объем ресурсного обеспечения , тыс. руб.</t>
  </si>
  <si>
    <t>Мероприятие 1.3.2. Обеспечение сухими пайками воспитанников, не посещающих дежурные группы муниципальных дошкольных образовательных организаций</t>
  </si>
  <si>
    <t>Мероприятие 2.12. Выплата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</si>
  <si>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Основное мероприятие 2.11. Укрепление материально-технической базы за счет субсидии на  развитие общественной инфраструктуры муниципального значения</t>
  </si>
  <si>
    <t xml:space="preserve">Основное мероприятие 2.12.  Выплата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</si>
  <si>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Средства бюджета муниципального образования</t>
  </si>
  <si>
    <t xml:space="preserve"> Мероприятие 1.5.11.Иные межбюджетные трансферты на поощрение победетелй и лауреатов областных конкурсов в области образования</t>
  </si>
  <si>
    <t>Мероприятие 2.7.1.Предоставление бесплатного здорового горячего питания для обучающихся</t>
  </si>
  <si>
    <t>Мероприятие 2.7.2. Предоставление бесплатного здорового горячего питания обучающимся по программам начального общего образования</t>
  </si>
  <si>
    <t>Мероприятие 2.13.Проведение капитального ремонта спортивных площадок (стадионов) общеобразовательных организаций</t>
  </si>
  <si>
    <t>Мероприятие 2.14. «Создание в общеобразовательных организациях, расположенных в сельской местности и малых городах, условий для занятий физической культурой и спортом»</t>
  </si>
  <si>
    <t>Мероприятие 4.2.8. Укрепление материально-технической базы за счет субсидии на  развитие общественной инфраструктуры муниципального значения</t>
  </si>
  <si>
    <t>Приложение 5 к муниципальной программе  «Развитие  образования муниципального образования Сланцевский муниципальный район  Ленинградской области на 2019-2024 годы" (в редакции постановления от _________ №________)</t>
  </si>
  <si>
    <t>Основное мероприятие 1.3. «Обеспечение социальной поддержки семей с детьми, посещающими дошкольные образовательные организации».</t>
  </si>
  <si>
    <t>Основное мероприятие 2.13.Проведение капитального ремонта спортивных площадок (стадионов) общеобразовательных организаций</t>
  </si>
  <si>
    <t>Основное мероприятие 2.14. «Создание в общеобразовательных организациях, расположенных в сельской местности и малых городах, условий для занятий физической культурой и спортом»</t>
  </si>
  <si>
    <t xml:space="preserve">Приложение 2 к муниципальной программе «Развитие  образования муниципального образования Сланцевский муниципальный район  Ленинградской области на 2019-2024 годы" (в редакции постановления от _______.2021 №_____-п)
</t>
  </si>
  <si>
    <t>Приложение 3 к муниципальной программе «Развитие  образования муниципального образования Сланцевский муниципальный район  Ленинградской области на 2019-2024 годы" (в редакции постановления от _______2021 №____-п)</t>
  </si>
  <si>
    <t>Основное мероприятие 1.5. Укрепление материально-технической базы организаций дошкольного образования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</si>
</sst>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0.000"/>
    <numFmt numFmtId="179" formatCode="0.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0.0000"/>
    <numFmt numFmtId="188" formatCode="0.000000"/>
    <numFmt numFmtId="189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61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14" fontId="7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6" fillId="32" borderId="11" xfId="61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171" fontId="5" fillId="32" borderId="11" xfId="6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9" fillId="32" borderId="12" xfId="0" applyFont="1" applyFill="1" applyBorder="1" applyAlignment="1">
      <alignment/>
    </xf>
    <xf numFmtId="0" fontId="49" fillId="32" borderId="13" xfId="0" applyFont="1" applyFill="1" applyBorder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right" vertical="center"/>
    </xf>
    <xf numFmtId="0" fontId="5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center" vertical="center"/>
    </xf>
    <xf numFmtId="0" fontId="50" fillId="32" borderId="0" xfId="0" applyFont="1" applyFill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/>
    </xf>
    <xf numFmtId="4" fontId="5" fillId="32" borderId="11" xfId="0" applyNumberFormat="1" applyFont="1" applyFill="1" applyBorder="1" applyAlignment="1">
      <alignment vertical="center"/>
    </xf>
    <xf numFmtId="4" fontId="5" fillId="32" borderId="11" xfId="0" applyNumberFormat="1" applyFont="1" applyFill="1" applyBorder="1" applyAlignment="1">
      <alignment horizontal="right" vertical="center" wrapText="1"/>
    </xf>
    <xf numFmtId="180" fontId="5" fillId="32" borderId="11" xfId="0" applyNumberFormat="1" applyFont="1" applyFill="1" applyBorder="1" applyAlignment="1">
      <alignment vertical="center" wrapText="1"/>
    </xf>
    <xf numFmtId="0" fontId="51" fillId="0" borderId="18" xfId="0" applyFont="1" applyBorder="1" applyAlignment="1">
      <alignment vertical="top" wrapText="1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horizontal="center" vertical="top" wrapText="1"/>
    </xf>
    <xf numFmtId="4" fontId="5" fillId="32" borderId="0" xfId="0" applyNumberFormat="1" applyFont="1" applyFill="1" applyBorder="1" applyAlignment="1">
      <alignment horizontal="center" vertical="center" wrapText="1"/>
    </xf>
    <xf numFmtId="180" fontId="5" fillId="32" borderId="0" xfId="0" applyNumberFormat="1" applyFont="1" applyFill="1" applyBorder="1" applyAlignment="1">
      <alignment horizontal="center" vertical="center" wrapText="1"/>
    </xf>
    <xf numFmtId="180" fontId="5" fillId="32" borderId="0" xfId="0" applyNumberFormat="1" applyFont="1" applyFill="1" applyBorder="1" applyAlignment="1">
      <alignment horizontal="left" vertical="center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4" fontId="5" fillId="32" borderId="0" xfId="0" applyNumberFormat="1" applyFont="1" applyFill="1" applyAlignment="1">
      <alignment horizontal="center" vertical="center"/>
    </xf>
    <xf numFmtId="0" fontId="5" fillId="32" borderId="0" xfId="0" applyFont="1" applyFill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14" fontId="6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29" fillId="32" borderId="0" xfId="0" applyFont="1" applyFill="1" applyAlignment="1">
      <alignment/>
    </xf>
    <xf numFmtId="180" fontId="51" fillId="0" borderId="0" xfId="0" applyNumberFormat="1" applyFont="1" applyAlignment="1">
      <alignment vertical="top" wrapText="1"/>
    </xf>
    <xf numFmtId="4" fontId="5" fillId="32" borderId="0" xfId="0" applyNumberFormat="1" applyFont="1" applyFill="1" applyBorder="1" applyAlignment="1">
      <alignment horizontal="left" vertical="center"/>
    </xf>
    <xf numFmtId="4" fontId="6" fillId="32" borderId="11" xfId="0" applyNumberFormat="1" applyFont="1" applyFill="1" applyBorder="1" applyAlignment="1">
      <alignment horizontal="right" vertical="center"/>
    </xf>
    <xf numFmtId="4" fontId="5" fillId="32" borderId="11" xfId="61" applyNumberFormat="1" applyFont="1" applyFill="1" applyBorder="1" applyAlignment="1">
      <alignment horizontal="right" vertical="center" wrapText="1"/>
    </xf>
    <xf numFmtId="4" fontId="6" fillId="32" borderId="11" xfId="61" applyNumberFormat="1" applyFont="1" applyFill="1" applyBorder="1" applyAlignment="1">
      <alignment horizontal="right" vertical="center" wrapText="1"/>
    </xf>
    <xf numFmtId="4" fontId="5" fillId="32" borderId="11" xfId="0" applyNumberFormat="1" applyFont="1" applyFill="1" applyBorder="1" applyAlignment="1">
      <alignment vertical="center" wrapText="1"/>
    </xf>
    <xf numFmtId="4" fontId="51" fillId="0" borderId="0" xfId="0" applyNumberFormat="1" applyFont="1" applyAlignment="1">
      <alignment vertical="top" wrapText="1"/>
    </xf>
    <xf numFmtId="0" fontId="5" fillId="32" borderId="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 wrapText="1"/>
    </xf>
    <xf numFmtId="4" fontId="5" fillId="32" borderId="0" xfId="0" applyNumberFormat="1" applyFont="1" applyFill="1" applyBorder="1" applyAlignment="1">
      <alignment vertical="center"/>
    </xf>
    <xf numFmtId="2" fontId="4" fillId="32" borderId="0" xfId="0" applyNumberFormat="1" applyFont="1" applyFill="1" applyAlignment="1">
      <alignment/>
    </xf>
    <xf numFmtId="180" fontId="5" fillId="32" borderId="0" xfId="0" applyNumberFormat="1" applyFont="1" applyFill="1" applyBorder="1" applyAlignment="1">
      <alignment vertical="center"/>
    </xf>
    <xf numFmtId="180" fontId="51" fillId="0" borderId="18" xfId="0" applyNumberFormat="1" applyFont="1" applyBorder="1" applyAlignment="1">
      <alignment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4" fontId="52" fillId="32" borderId="11" xfId="61" applyNumberFormat="1" applyFont="1" applyFill="1" applyBorder="1" applyAlignment="1">
      <alignment horizontal="right" vertical="center" wrapText="1"/>
    </xf>
    <xf numFmtId="4" fontId="4" fillId="32" borderId="0" xfId="0" applyNumberFormat="1" applyFont="1" applyFill="1" applyAlignment="1">
      <alignment/>
    </xf>
    <xf numFmtId="4" fontId="5" fillId="32" borderId="19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right" vertical="center" wrapText="1"/>
    </xf>
    <xf numFmtId="0" fontId="5" fillId="32" borderId="0" xfId="0" applyFont="1" applyFill="1" applyBorder="1" applyAlignment="1">
      <alignment horizontal="center" vertical="center" wrapText="1"/>
    </xf>
    <xf numFmtId="180" fontId="5" fillId="32" borderId="0" xfId="0" applyNumberFormat="1" applyFont="1" applyFill="1" applyBorder="1" applyAlignment="1">
      <alignment vertical="center" wrapText="1"/>
    </xf>
    <xf numFmtId="4" fontId="5" fillId="32" borderId="0" xfId="0" applyNumberFormat="1" applyFont="1" applyFill="1" applyBorder="1" applyAlignment="1">
      <alignment vertical="center" wrapText="1"/>
    </xf>
    <xf numFmtId="0" fontId="51" fillId="32" borderId="18" xfId="0" applyFont="1" applyFill="1" applyBorder="1" applyAlignment="1">
      <alignment horizontal="center"/>
    </xf>
    <xf numFmtId="0" fontId="51" fillId="32" borderId="0" xfId="0" applyFont="1" applyFill="1" applyAlignment="1">
      <alignment horizontal="center" vertical="top" wrapText="1"/>
    </xf>
    <xf numFmtId="14" fontId="3" fillId="32" borderId="11" xfId="0" applyNumberFormat="1" applyFont="1" applyFill="1" applyBorder="1" applyAlignment="1">
      <alignment horizontal="center" vertical="center" wrapText="1"/>
    </xf>
    <xf numFmtId="4" fontId="29" fillId="32" borderId="0" xfId="0" applyNumberFormat="1" applyFont="1" applyFill="1" applyAlignment="1">
      <alignment/>
    </xf>
    <xf numFmtId="180" fontId="5" fillId="32" borderId="11" xfId="0" applyNumberFormat="1" applyFont="1" applyFill="1" applyBorder="1" applyAlignment="1">
      <alignment vertical="center"/>
    </xf>
    <xf numFmtId="180" fontId="5" fillId="32" borderId="11" xfId="0" applyNumberFormat="1" applyFont="1" applyFill="1" applyBorder="1" applyAlignment="1">
      <alignment horizontal="right" vertical="center" wrapText="1"/>
    </xf>
    <xf numFmtId="180" fontId="5" fillId="32" borderId="11" xfId="61" applyNumberFormat="1" applyFont="1" applyFill="1" applyBorder="1" applyAlignment="1">
      <alignment horizontal="right" vertical="center" wrapText="1"/>
    </xf>
    <xf numFmtId="180" fontId="5" fillId="32" borderId="0" xfId="0" applyNumberFormat="1" applyFont="1" applyFill="1" applyBorder="1" applyAlignment="1">
      <alignment horizontal="right" vertical="center" wrapText="1"/>
    </xf>
    <xf numFmtId="179" fontId="4" fillId="32" borderId="11" xfId="0" applyNumberFormat="1" applyFont="1" applyFill="1" applyBorder="1" applyAlignment="1">
      <alignment horizontal="center" vertical="center" wrapText="1"/>
    </xf>
    <xf numFmtId="179" fontId="7" fillId="32" borderId="11" xfId="0" applyNumberFormat="1" applyFont="1" applyFill="1" applyBorder="1" applyAlignment="1">
      <alignment horizontal="right" vertical="center"/>
    </xf>
    <xf numFmtId="179" fontId="5" fillId="32" borderId="11" xfId="61" applyNumberFormat="1" applyFont="1" applyFill="1" applyBorder="1" applyAlignment="1">
      <alignment horizontal="right" vertical="center" wrapText="1"/>
    </xf>
    <xf numFmtId="179" fontId="4" fillId="32" borderId="0" xfId="0" applyNumberFormat="1" applyFont="1" applyFill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171" fontId="5" fillId="32" borderId="11" xfId="61" applyNumberFormat="1" applyFont="1" applyFill="1" applyBorder="1" applyAlignment="1">
      <alignment horizontal="center" vertical="center" wrapText="1"/>
    </xf>
    <xf numFmtId="171" fontId="6" fillId="32" borderId="11" xfId="61" applyNumberFormat="1" applyFont="1" applyFill="1" applyBorder="1" applyAlignment="1">
      <alignment horizontal="center" vertical="center" wrapText="1"/>
    </xf>
    <xf numFmtId="2" fontId="5" fillId="32" borderId="11" xfId="61" applyNumberFormat="1" applyFont="1" applyFill="1" applyBorder="1" applyAlignment="1">
      <alignment horizontal="right" vertical="center" wrapText="1"/>
    </xf>
    <xf numFmtId="180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180" fontId="6" fillId="32" borderId="11" xfId="0" applyNumberFormat="1" applyFont="1" applyFill="1" applyBorder="1" applyAlignment="1">
      <alignment horizontal="right" vertical="center"/>
    </xf>
    <xf numFmtId="4" fontId="5" fillId="32" borderId="11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 wrapText="1"/>
    </xf>
    <xf numFmtId="0" fontId="49" fillId="32" borderId="12" xfId="0" applyFont="1" applyFill="1" applyBorder="1" applyAlignment="1">
      <alignment horizontal="center" vertical="center" wrapText="1"/>
    </xf>
    <xf numFmtId="0" fontId="49" fillId="32" borderId="13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49" fillId="32" borderId="12" xfId="0" applyFont="1" applyFill="1" applyBorder="1" applyAlignment="1">
      <alignment/>
    </xf>
    <xf numFmtId="0" fontId="49" fillId="32" borderId="13" xfId="0" applyFont="1" applyFill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53" fillId="32" borderId="12" xfId="0" applyFont="1" applyFill="1" applyBorder="1" applyAlignment="1">
      <alignment horizontal="center" vertical="center" wrapText="1"/>
    </xf>
    <xf numFmtId="0" fontId="53" fillId="32" borderId="13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49" fillId="32" borderId="19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/>
    </xf>
    <xf numFmtId="0" fontId="49" fillId="32" borderId="21" xfId="0" applyFont="1" applyFill="1" applyBorder="1" applyAlignment="1">
      <alignment horizontal="center" vertical="center"/>
    </xf>
    <xf numFmtId="179" fontId="4" fillId="32" borderId="20" xfId="0" applyNumberFormat="1" applyFont="1" applyFill="1" applyBorder="1" applyAlignment="1">
      <alignment horizontal="center" vertical="center" wrapText="1"/>
    </xf>
    <xf numFmtId="179" fontId="49" fillId="32" borderId="22" xfId="0" applyNumberFormat="1" applyFont="1" applyFill="1" applyBorder="1" applyAlignment="1">
      <alignment/>
    </xf>
    <xf numFmtId="0" fontId="5" fillId="3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0" fillId="32" borderId="12" xfId="0" applyFont="1" applyFill="1" applyBorder="1" applyAlignment="1">
      <alignment horizontal="center" vertical="center" wrapText="1"/>
    </xf>
    <xf numFmtId="0" fontId="50" fillId="32" borderId="13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32" borderId="11" xfId="0" applyFont="1" applyFill="1" applyBorder="1" applyAlignment="1">
      <alignment vertical="center" wrapText="1"/>
    </xf>
    <xf numFmtId="0" fontId="51" fillId="0" borderId="0" xfId="0" applyFont="1" applyAlignment="1">
      <alignment horizontal="left"/>
    </xf>
    <xf numFmtId="4" fontId="5" fillId="32" borderId="0" xfId="0" applyNumberFormat="1" applyFont="1" applyFill="1" applyAlignment="1">
      <alignment horizontal="right" vertical="center" wrapText="1"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29" fillId="32" borderId="0" xfId="0" applyFont="1" applyFill="1" applyAlignment="1">
      <alignment wrapText="1"/>
    </xf>
    <xf numFmtId="0" fontId="0" fillId="0" borderId="0" xfId="0" applyAlignment="1">
      <alignment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/>
    </xf>
    <xf numFmtId="0" fontId="5" fillId="32" borderId="23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2"/>
  <sheetViews>
    <sheetView view="pageBreakPreview" zoomScale="60" zoomScalePageLayoutView="0" workbookViewId="0" topLeftCell="A19">
      <selection activeCell="A47" sqref="A47:A52"/>
    </sheetView>
  </sheetViews>
  <sheetFormatPr defaultColWidth="9.140625" defaultRowHeight="15"/>
  <cols>
    <col min="1" max="1" width="69.00390625" style="1" customWidth="1"/>
    <col min="2" max="2" width="19.57421875" style="2" customWidth="1"/>
    <col min="3" max="3" width="13.57421875" style="2" customWidth="1"/>
    <col min="4" max="4" width="14.421875" style="2" customWidth="1"/>
    <col min="5" max="5" width="9.57421875" style="2" customWidth="1"/>
    <col min="6" max="6" width="15.00390625" style="85" customWidth="1"/>
    <col min="7" max="7" width="17.8515625" style="85" customWidth="1"/>
    <col min="8" max="8" width="15.140625" style="85" customWidth="1"/>
    <col min="9" max="9" width="17.8515625" style="85" customWidth="1"/>
    <col min="10" max="10" width="12.57421875" style="85" bestFit="1" customWidth="1"/>
    <col min="11" max="13" width="17.28125" style="10" customWidth="1"/>
    <col min="14" max="20" width="9.140625" style="10" customWidth="1"/>
    <col min="21" max="22" width="13.8515625" style="10" customWidth="1"/>
    <col min="23" max="16384" width="9.140625" style="10" customWidth="1"/>
  </cols>
  <sheetData>
    <row r="1" spans="5:10" ht="59.25" customHeight="1">
      <c r="E1" s="114" t="s">
        <v>236</v>
      </c>
      <c r="F1" s="115"/>
      <c r="G1" s="115"/>
      <c r="H1" s="115"/>
      <c r="I1" s="115"/>
      <c r="J1" s="115"/>
    </row>
    <row r="2" spans="1:10" ht="35.25" customHeight="1">
      <c r="A2" s="122" t="s">
        <v>136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8.75" customHeight="1">
      <c r="A3" s="18"/>
      <c r="B3" s="124" t="s">
        <v>137</v>
      </c>
      <c r="C3" s="125" t="s">
        <v>138</v>
      </c>
      <c r="D3" s="126"/>
      <c r="E3" s="3" t="s">
        <v>2</v>
      </c>
      <c r="F3" s="127" t="s">
        <v>139</v>
      </c>
      <c r="G3" s="128"/>
      <c r="H3" s="128"/>
      <c r="I3" s="128"/>
      <c r="J3" s="128"/>
    </row>
    <row r="4" spans="1:11" ht="74.25" customHeight="1">
      <c r="A4" s="19"/>
      <c r="B4" s="106"/>
      <c r="C4" s="16" t="s">
        <v>140</v>
      </c>
      <c r="D4" s="16" t="s">
        <v>141</v>
      </c>
      <c r="E4" s="15"/>
      <c r="F4" s="82" t="s">
        <v>0</v>
      </c>
      <c r="G4" s="60" t="s">
        <v>3</v>
      </c>
      <c r="H4" s="60" t="s">
        <v>158</v>
      </c>
      <c r="I4" s="34" t="s">
        <v>225</v>
      </c>
      <c r="J4" s="101" t="s">
        <v>160</v>
      </c>
      <c r="K4" s="101"/>
    </row>
    <row r="5" spans="1:21" ht="15.75">
      <c r="A5" s="121" t="s">
        <v>8</v>
      </c>
      <c r="B5" s="104" t="s">
        <v>142</v>
      </c>
      <c r="C5" s="20">
        <v>43466</v>
      </c>
      <c r="D5" s="20">
        <v>45657</v>
      </c>
      <c r="E5" s="4">
        <v>2019</v>
      </c>
      <c r="F5" s="83">
        <f aca="true" t="shared" si="0" ref="F5:F10">SUM(G5:J5)</f>
        <v>797122.6</v>
      </c>
      <c r="G5" s="83">
        <f aca="true" t="shared" si="1" ref="G5:J10">SUM(G12,G54,G159,G180,G215,G243,G285)</f>
        <v>1870.0000000000002</v>
      </c>
      <c r="H5" s="83">
        <f t="shared" si="1"/>
        <v>502924.3</v>
      </c>
      <c r="I5" s="83">
        <f t="shared" si="1"/>
        <v>292328.3</v>
      </c>
      <c r="J5" s="83">
        <f t="shared" si="1"/>
        <v>0</v>
      </c>
      <c r="K5" s="62"/>
      <c r="L5" s="62"/>
      <c r="M5" s="62"/>
      <c r="P5" s="68"/>
      <c r="Q5" s="68"/>
      <c r="R5" s="68"/>
      <c r="S5" s="68"/>
      <c r="T5" s="68"/>
      <c r="U5" s="68"/>
    </row>
    <row r="6" spans="1:21" ht="15.75">
      <c r="A6" s="110"/>
      <c r="B6" s="110"/>
      <c r="C6" s="20">
        <v>43466</v>
      </c>
      <c r="D6" s="20">
        <v>45657</v>
      </c>
      <c r="E6" s="4">
        <v>2020</v>
      </c>
      <c r="F6" s="83">
        <f t="shared" si="0"/>
        <v>910745.0659500002</v>
      </c>
      <c r="G6" s="83">
        <f t="shared" si="1"/>
        <v>13678.227250000002</v>
      </c>
      <c r="H6" s="83">
        <f t="shared" si="1"/>
        <v>578883.7571500001</v>
      </c>
      <c r="I6" s="83">
        <f t="shared" si="1"/>
        <v>318183.08155000006</v>
      </c>
      <c r="J6" s="83">
        <f t="shared" si="1"/>
        <v>0</v>
      </c>
      <c r="P6" s="68"/>
      <c r="Q6" s="68"/>
      <c r="R6" s="68"/>
      <c r="S6" s="68"/>
      <c r="T6" s="68"/>
      <c r="U6" s="68"/>
    </row>
    <row r="7" spans="1:21" ht="15.75">
      <c r="A7" s="110"/>
      <c r="B7" s="110"/>
      <c r="C7" s="20">
        <v>43466</v>
      </c>
      <c r="D7" s="20">
        <v>45657</v>
      </c>
      <c r="E7" s="4">
        <v>2021</v>
      </c>
      <c r="F7" s="83">
        <f t="shared" si="0"/>
        <v>890110.7</v>
      </c>
      <c r="G7" s="83">
        <f t="shared" si="1"/>
        <v>13080.6</v>
      </c>
      <c r="H7" s="83">
        <f t="shared" si="1"/>
        <v>562296.9</v>
      </c>
      <c r="I7" s="83">
        <f t="shared" si="1"/>
        <v>314733.19999999995</v>
      </c>
      <c r="J7" s="83">
        <f t="shared" si="1"/>
        <v>0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ht="15.75">
      <c r="A8" s="110"/>
      <c r="B8" s="110"/>
      <c r="C8" s="20">
        <v>43466</v>
      </c>
      <c r="D8" s="20">
        <v>45657</v>
      </c>
      <c r="E8" s="4">
        <v>2022</v>
      </c>
      <c r="F8" s="83">
        <f t="shared" si="0"/>
        <v>904703.8999999999</v>
      </c>
      <c r="G8" s="83">
        <f t="shared" si="1"/>
        <v>13091</v>
      </c>
      <c r="H8" s="83">
        <f t="shared" si="1"/>
        <v>582242.1</v>
      </c>
      <c r="I8" s="83">
        <f t="shared" si="1"/>
        <v>309370.8</v>
      </c>
      <c r="J8" s="83">
        <f t="shared" si="1"/>
        <v>0</v>
      </c>
      <c r="P8" s="68"/>
      <c r="Q8" s="68"/>
      <c r="R8" s="68"/>
      <c r="S8" s="68"/>
      <c r="T8" s="68"/>
      <c r="U8" s="68"/>
    </row>
    <row r="9" spans="1:21" ht="15.75">
      <c r="A9" s="110"/>
      <c r="B9" s="110"/>
      <c r="C9" s="20">
        <v>43466</v>
      </c>
      <c r="D9" s="20">
        <v>45657</v>
      </c>
      <c r="E9" s="4">
        <v>2023</v>
      </c>
      <c r="F9" s="83">
        <f t="shared" si="0"/>
        <v>885312.2</v>
      </c>
      <c r="G9" s="83">
        <f t="shared" si="1"/>
        <v>0</v>
      </c>
      <c r="H9" s="83">
        <f t="shared" si="1"/>
        <v>582000.7999999999</v>
      </c>
      <c r="I9" s="83">
        <f t="shared" si="1"/>
        <v>303311.39999999997</v>
      </c>
      <c r="J9" s="83">
        <f t="shared" si="1"/>
        <v>0</v>
      </c>
      <c r="P9" s="68"/>
      <c r="Q9" s="68"/>
      <c r="R9" s="68"/>
      <c r="S9" s="68"/>
      <c r="T9" s="68"/>
      <c r="U9" s="68"/>
    </row>
    <row r="10" spans="1:21" ht="15.75">
      <c r="A10" s="111"/>
      <c r="B10" s="111"/>
      <c r="C10" s="20">
        <v>43466</v>
      </c>
      <c r="D10" s="20">
        <v>45657</v>
      </c>
      <c r="E10" s="4">
        <v>2024</v>
      </c>
      <c r="F10" s="83">
        <f t="shared" si="0"/>
        <v>339843.49999999994</v>
      </c>
      <c r="G10" s="83">
        <f t="shared" si="1"/>
        <v>0</v>
      </c>
      <c r="H10" s="83">
        <f t="shared" si="1"/>
        <v>0</v>
      </c>
      <c r="I10" s="83">
        <f t="shared" si="1"/>
        <v>339843.49999999994</v>
      </c>
      <c r="J10" s="83">
        <f t="shared" si="1"/>
        <v>0</v>
      </c>
      <c r="P10" s="68"/>
      <c r="Q10" s="68"/>
      <c r="R10" s="68"/>
      <c r="S10" s="68"/>
      <c r="T10" s="68"/>
      <c r="U10" s="68"/>
    </row>
    <row r="11" spans="1:21" ht="15.75">
      <c r="A11" s="5" t="s">
        <v>1</v>
      </c>
      <c r="B11" s="6"/>
      <c r="C11" s="7"/>
      <c r="D11" s="7"/>
      <c r="E11" s="7"/>
      <c r="F11" s="83">
        <f>SUM(F5:F10)</f>
        <v>4727837.96595</v>
      </c>
      <c r="G11" s="83">
        <f>SUM(G5:G10)</f>
        <v>41719.82725</v>
      </c>
      <c r="H11" s="83">
        <f>SUM(H5:H10)</f>
        <v>2808347.85715</v>
      </c>
      <c r="I11" s="83">
        <f>SUM(I5:I10)</f>
        <v>1877770.28155</v>
      </c>
      <c r="J11" s="83">
        <f>SUM(J5:J10)</f>
        <v>0</v>
      </c>
      <c r="P11" s="68"/>
      <c r="Q11" s="68"/>
      <c r="R11" s="68"/>
      <c r="S11" s="68"/>
      <c r="T11" s="68"/>
      <c r="U11" s="68"/>
    </row>
    <row r="12" spans="1:10" ht="15.75">
      <c r="A12" s="121" t="s">
        <v>77</v>
      </c>
      <c r="B12" s="104" t="s">
        <v>142</v>
      </c>
      <c r="C12" s="20">
        <v>43466</v>
      </c>
      <c r="D12" s="20">
        <v>45657</v>
      </c>
      <c r="E12" s="4">
        <v>2019</v>
      </c>
      <c r="F12" s="83">
        <f aca="true" t="shared" si="2" ref="F12:F17">SUM(G12:J12)</f>
        <v>269370.9</v>
      </c>
      <c r="G12" s="83">
        <f aca="true" t="shared" si="3" ref="G12:J17">SUM(G19,G26,G33,G40,G47)</f>
        <v>368.9</v>
      </c>
      <c r="H12" s="83">
        <f t="shared" si="3"/>
        <v>186737.2</v>
      </c>
      <c r="I12" s="83">
        <f t="shared" si="3"/>
        <v>82264.79999999999</v>
      </c>
      <c r="J12" s="83">
        <f t="shared" si="3"/>
        <v>0</v>
      </c>
    </row>
    <row r="13" spans="1:10" ht="15.75">
      <c r="A13" s="110"/>
      <c r="B13" s="110"/>
      <c r="C13" s="20">
        <v>43466</v>
      </c>
      <c r="D13" s="20">
        <v>45657</v>
      </c>
      <c r="E13" s="4">
        <v>2020</v>
      </c>
      <c r="F13" s="83">
        <f t="shared" si="2"/>
        <v>296912.36913</v>
      </c>
      <c r="G13" s="83">
        <f t="shared" si="3"/>
        <v>894.56945</v>
      </c>
      <c r="H13" s="83">
        <f t="shared" si="3"/>
        <v>208399.44055</v>
      </c>
      <c r="I13" s="83">
        <f t="shared" si="3"/>
        <v>87618.35913000003</v>
      </c>
      <c r="J13" s="83">
        <f t="shared" si="3"/>
        <v>0</v>
      </c>
    </row>
    <row r="14" spans="1:10" ht="15.75">
      <c r="A14" s="110"/>
      <c r="B14" s="110"/>
      <c r="C14" s="20">
        <v>43466</v>
      </c>
      <c r="D14" s="20">
        <v>45657</v>
      </c>
      <c r="E14" s="4">
        <v>2021</v>
      </c>
      <c r="F14" s="83">
        <f t="shared" si="2"/>
        <v>282394.4987</v>
      </c>
      <c r="G14" s="83">
        <f t="shared" si="3"/>
        <v>0</v>
      </c>
      <c r="H14" s="83">
        <f t="shared" si="3"/>
        <v>192793.67849999998</v>
      </c>
      <c r="I14" s="83">
        <f t="shared" si="3"/>
        <v>89600.82019999999</v>
      </c>
      <c r="J14" s="83">
        <f t="shared" si="3"/>
        <v>0</v>
      </c>
    </row>
    <row r="15" spans="1:10" ht="15.75">
      <c r="A15" s="110"/>
      <c r="B15" s="110"/>
      <c r="C15" s="20">
        <v>43466</v>
      </c>
      <c r="D15" s="20">
        <v>45657</v>
      </c>
      <c r="E15" s="4">
        <v>2022</v>
      </c>
      <c r="F15" s="83">
        <f t="shared" si="2"/>
        <v>288214.10000000003</v>
      </c>
      <c r="G15" s="83">
        <f t="shared" si="3"/>
        <v>0</v>
      </c>
      <c r="H15" s="83">
        <f t="shared" si="3"/>
        <v>199293.80000000002</v>
      </c>
      <c r="I15" s="83">
        <f t="shared" si="3"/>
        <v>88920.3</v>
      </c>
      <c r="J15" s="83">
        <f t="shared" si="3"/>
        <v>0</v>
      </c>
    </row>
    <row r="16" spans="1:10" ht="15.75">
      <c r="A16" s="110"/>
      <c r="B16" s="110"/>
      <c r="C16" s="20">
        <v>43466</v>
      </c>
      <c r="D16" s="20">
        <v>45657</v>
      </c>
      <c r="E16" s="4">
        <v>2023</v>
      </c>
      <c r="F16" s="83">
        <f t="shared" si="2"/>
        <v>288725.8</v>
      </c>
      <c r="G16" s="83">
        <f t="shared" si="3"/>
        <v>0</v>
      </c>
      <c r="H16" s="83">
        <f t="shared" si="3"/>
        <v>200438.30000000002</v>
      </c>
      <c r="I16" s="83">
        <f t="shared" si="3"/>
        <v>88287.49999999999</v>
      </c>
      <c r="J16" s="83">
        <f t="shared" si="3"/>
        <v>0</v>
      </c>
    </row>
    <row r="17" spans="1:10" ht="15.75">
      <c r="A17" s="111"/>
      <c r="B17" s="111"/>
      <c r="C17" s="20">
        <v>43466</v>
      </c>
      <c r="D17" s="20">
        <v>45657</v>
      </c>
      <c r="E17" s="4">
        <v>2024</v>
      </c>
      <c r="F17" s="83">
        <f t="shared" si="2"/>
        <v>90976.7</v>
      </c>
      <c r="G17" s="83">
        <f t="shared" si="3"/>
        <v>0</v>
      </c>
      <c r="H17" s="83">
        <f t="shared" si="3"/>
        <v>0</v>
      </c>
      <c r="I17" s="83">
        <f t="shared" si="3"/>
        <v>90976.7</v>
      </c>
      <c r="J17" s="83">
        <f t="shared" si="3"/>
        <v>0</v>
      </c>
    </row>
    <row r="18" spans="1:10" s="12" customFormat="1" ht="15.75">
      <c r="A18" s="8" t="s">
        <v>1</v>
      </c>
      <c r="B18" s="8"/>
      <c r="C18" s="8"/>
      <c r="D18" s="8"/>
      <c r="E18" s="11"/>
      <c r="F18" s="83">
        <f>SUM(F12:F17)</f>
        <v>1516594.3678300001</v>
      </c>
      <c r="G18" s="83">
        <f>SUM(G12:G17)</f>
        <v>1263.46945</v>
      </c>
      <c r="H18" s="83">
        <f>SUM(H12:H17)</f>
        <v>987662.4190500001</v>
      </c>
      <c r="I18" s="83">
        <f>SUM(I12:I17)</f>
        <v>527668.47933</v>
      </c>
      <c r="J18" s="83">
        <f>SUM(J12:J17)</f>
        <v>0</v>
      </c>
    </row>
    <row r="19" spans="1:10" ht="15.75">
      <c r="A19" s="104" t="s">
        <v>9</v>
      </c>
      <c r="B19" s="104" t="s">
        <v>142</v>
      </c>
      <c r="C19" s="20">
        <v>43466</v>
      </c>
      <c r="D19" s="20">
        <v>45657</v>
      </c>
      <c r="E19" s="4">
        <v>2019</v>
      </c>
      <c r="F19" s="84">
        <f aca="true" t="shared" si="4" ref="F19:F53">SUM(G19:J19)</f>
        <v>246749.5</v>
      </c>
      <c r="G19" s="84">
        <f>'в постановление прил 5'!G21</f>
        <v>0</v>
      </c>
      <c r="H19" s="84">
        <f>'в постановление прил 5'!H21</f>
        <v>172132.6</v>
      </c>
      <c r="I19" s="84">
        <f>'в постановление прил 5'!I21</f>
        <v>74616.9</v>
      </c>
      <c r="J19" s="84">
        <f>'в постановление прил 5'!J21</f>
        <v>0</v>
      </c>
    </row>
    <row r="20" spans="1:10" ht="15.75">
      <c r="A20" s="105"/>
      <c r="B20" s="110"/>
      <c r="C20" s="20">
        <v>43466</v>
      </c>
      <c r="D20" s="20">
        <v>45657</v>
      </c>
      <c r="E20" s="4">
        <v>2020</v>
      </c>
      <c r="F20" s="84">
        <f t="shared" si="4"/>
        <v>271194.03179000004</v>
      </c>
      <c r="G20" s="84">
        <f>'в постановление прил 5'!G22</f>
        <v>0</v>
      </c>
      <c r="H20" s="84">
        <f>'в постановление прил 5'!H22</f>
        <v>188621.2</v>
      </c>
      <c r="I20" s="84">
        <f>'в постановление прил 5'!I22</f>
        <v>82572.83179000003</v>
      </c>
      <c r="J20" s="84">
        <f>'в постановление прил 5'!J22</f>
        <v>0</v>
      </c>
    </row>
    <row r="21" spans="1:10" ht="15.75">
      <c r="A21" s="105"/>
      <c r="B21" s="110"/>
      <c r="C21" s="20">
        <v>43466</v>
      </c>
      <c r="D21" s="20">
        <v>45657</v>
      </c>
      <c r="E21" s="4">
        <v>2021</v>
      </c>
      <c r="F21" s="84">
        <f t="shared" si="4"/>
        <v>265018.64385</v>
      </c>
      <c r="G21" s="84">
        <f>'в постановление прил 5'!G23</f>
        <v>0</v>
      </c>
      <c r="H21" s="84">
        <f>'в постановление прил 5'!H23</f>
        <v>175920.5</v>
      </c>
      <c r="I21" s="84">
        <f>'в постановление прил 5'!I23</f>
        <v>89098.14385</v>
      </c>
      <c r="J21" s="84">
        <f>'в постановление прил 5'!J23</f>
        <v>0</v>
      </c>
    </row>
    <row r="22" spans="1:10" ht="15.75">
      <c r="A22" s="105"/>
      <c r="B22" s="110"/>
      <c r="C22" s="20">
        <v>43466</v>
      </c>
      <c r="D22" s="20">
        <v>45657</v>
      </c>
      <c r="E22" s="4">
        <v>2022</v>
      </c>
      <c r="F22" s="84">
        <f t="shared" si="4"/>
        <v>277039.3</v>
      </c>
      <c r="G22" s="84">
        <f>'в постановление прил 5'!G24</f>
        <v>0</v>
      </c>
      <c r="H22" s="84">
        <f>'в постановление прил 5'!H24</f>
        <v>188317.6</v>
      </c>
      <c r="I22" s="84">
        <f>'в постановление прил 5'!I24</f>
        <v>88721.7</v>
      </c>
      <c r="J22" s="84">
        <f>'в постановление прил 5'!J24</f>
        <v>0</v>
      </c>
    </row>
    <row r="23" spans="1:10" ht="15.75">
      <c r="A23" s="105"/>
      <c r="B23" s="110"/>
      <c r="C23" s="20">
        <v>43466</v>
      </c>
      <c r="D23" s="20">
        <v>45657</v>
      </c>
      <c r="E23" s="4">
        <v>2023</v>
      </c>
      <c r="F23" s="84">
        <f t="shared" si="4"/>
        <v>277537.9</v>
      </c>
      <c r="G23" s="84">
        <f>'в постановление прил 5'!G25</f>
        <v>0</v>
      </c>
      <c r="H23" s="84">
        <f>'в постановление прил 5'!H25</f>
        <v>189444</v>
      </c>
      <c r="I23" s="84">
        <f>'в постановление прил 5'!I25</f>
        <v>88093.9</v>
      </c>
      <c r="J23" s="84">
        <f>'в постановление прил 5'!J25</f>
        <v>0</v>
      </c>
    </row>
    <row r="24" spans="1:10" ht="15.75">
      <c r="A24" s="106"/>
      <c r="B24" s="111"/>
      <c r="C24" s="20">
        <v>43466</v>
      </c>
      <c r="D24" s="20">
        <v>45657</v>
      </c>
      <c r="E24" s="4">
        <v>2024</v>
      </c>
      <c r="F24" s="84">
        <f t="shared" si="4"/>
        <v>58948.2</v>
      </c>
      <c r="G24" s="84">
        <f>'в постановление прил 5'!G26</f>
        <v>0</v>
      </c>
      <c r="H24" s="84">
        <f>'в постановление прил 5'!H26</f>
        <v>0</v>
      </c>
      <c r="I24" s="84">
        <f>'в постановление прил 5'!I26</f>
        <v>58948.2</v>
      </c>
      <c r="J24" s="84">
        <f>'в постановление прил 5'!J26</f>
        <v>0</v>
      </c>
    </row>
    <row r="25" spans="1:10" s="12" customFormat="1" ht="15.75">
      <c r="A25" s="8" t="s">
        <v>1</v>
      </c>
      <c r="B25" s="8"/>
      <c r="C25" s="8"/>
      <c r="D25" s="8"/>
      <c r="E25" s="11"/>
      <c r="F25" s="84">
        <f>SUM(F19:F24)</f>
        <v>1396487.5756400002</v>
      </c>
      <c r="G25" s="84">
        <f>SUM(G19:G24)</f>
        <v>0</v>
      </c>
      <c r="H25" s="84">
        <f>SUM(H19:H24)</f>
        <v>914435.9</v>
      </c>
      <c r="I25" s="84">
        <f>SUM(I19:I24)</f>
        <v>482051.67564</v>
      </c>
      <c r="J25" s="84">
        <f>SUM(J19:J24)</f>
        <v>0</v>
      </c>
    </row>
    <row r="26" spans="1:10" ht="15.75">
      <c r="A26" s="104" t="s">
        <v>4</v>
      </c>
      <c r="B26" s="104" t="s">
        <v>142</v>
      </c>
      <c r="C26" s="20">
        <v>43466</v>
      </c>
      <c r="D26" s="20">
        <v>45657</v>
      </c>
      <c r="E26" s="4">
        <v>2019</v>
      </c>
      <c r="F26" s="84">
        <f t="shared" si="4"/>
        <v>26.5</v>
      </c>
      <c r="G26" s="84">
        <f>'в постановление прил 5'!G28</f>
        <v>0</v>
      </c>
      <c r="H26" s="84">
        <f>'в постановление прил 5'!H28</f>
        <v>0</v>
      </c>
      <c r="I26" s="84">
        <f>'в постановление прил 5'!I28</f>
        <v>26.5</v>
      </c>
      <c r="J26" s="84">
        <f>'в постановление прил 5'!J28</f>
        <v>0</v>
      </c>
    </row>
    <row r="27" spans="1:10" ht="15.75">
      <c r="A27" s="105"/>
      <c r="B27" s="110"/>
      <c r="C27" s="20">
        <v>43466</v>
      </c>
      <c r="D27" s="20">
        <v>45657</v>
      </c>
      <c r="E27" s="4">
        <v>2020</v>
      </c>
      <c r="F27" s="84">
        <f t="shared" si="4"/>
        <v>27.6</v>
      </c>
      <c r="G27" s="84">
        <f>'в постановление прил 5'!G29</f>
        <v>0</v>
      </c>
      <c r="H27" s="84">
        <f>'в постановление прил 5'!H29</f>
        <v>0</v>
      </c>
      <c r="I27" s="84">
        <f>'в постановление прил 5'!I29</f>
        <v>27.6</v>
      </c>
      <c r="J27" s="84">
        <f>'в постановление прил 5'!J29</f>
        <v>0</v>
      </c>
    </row>
    <row r="28" spans="1:10" ht="15.75">
      <c r="A28" s="105"/>
      <c r="B28" s="110"/>
      <c r="C28" s="20">
        <v>43466</v>
      </c>
      <c r="D28" s="20">
        <v>45657</v>
      </c>
      <c r="E28" s="4">
        <v>2021</v>
      </c>
      <c r="F28" s="84">
        <f t="shared" si="4"/>
        <v>28.7</v>
      </c>
      <c r="G28" s="84">
        <f>'в постановление прил 5'!G30</f>
        <v>0</v>
      </c>
      <c r="H28" s="84">
        <f>'в постановление прил 5'!H30</f>
        <v>0</v>
      </c>
      <c r="I28" s="84">
        <f>'в постановление прил 5'!I30</f>
        <v>28.7</v>
      </c>
      <c r="J28" s="84">
        <f>'в постановление прил 5'!J30</f>
        <v>0</v>
      </c>
    </row>
    <row r="29" spans="1:10" ht="15.75">
      <c r="A29" s="105"/>
      <c r="B29" s="110"/>
      <c r="C29" s="20">
        <v>43466</v>
      </c>
      <c r="D29" s="20">
        <v>45657</v>
      </c>
      <c r="E29" s="4">
        <v>2022</v>
      </c>
      <c r="F29" s="84">
        <f t="shared" si="4"/>
        <v>28.1</v>
      </c>
      <c r="G29" s="84">
        <f>'в постановление прил 5'!G31</f>
        <v>0</v>
      </c>
      <c r="H29" s="84">
        <f>'в постановление прил 5'!H31</f>
        <v>0</v>
      </c>
      <c r="I29" s="84">
        <f>'в постановление прил 5'!I31</f>
        <v>28.1</v>
      </c>
      <c r="J29" s="84">
        <f>'в постановление прил 5'!J31</f>
        <v>0</v>
      </c>
    </row>
    <row r="30" spans="1:10" ht="15.75">
      <c r="A30" s="105"/>
      <c r="B30" s="110"/>
      <c r="C30" s="20">
        <v>43466</v>
      </c>
      <c r="D30" s="20">
        <v>45657</v>
      </c>
      <c r="E30" s="4">
        <v>2023</v>
      </c>
      <c r="F30" s="84">
        <f t="shared" si="4"/>
        <v>27.4</v>
      </c>
      <c r="G30" s="84">
        <f>'в постановление прил 5'!G32</f>
        <v>0</v>
      </c>
      <c r="H30" s="84">
        <f>'в постановление прил 5'!H32</f>
        <v>0</v>
      </c>
      <c r="I30" s="84">
        <f>'в постановление прил 5'!I32</f>
        <v>27.4</v>
      </c>
      <c r="J30" s="84">
        <f>'в постановление прил 5'!J32</f>
        <v>0</v>
      </c>
    </row>
    <row r="31" spans="1:10" ht="15.75">
      <c r="A31" s="106"/>
      <c r="B31" s="111"/>
      <c r="C31" s="20">
        <v>43466</v>
      </c>
      <c r="D31" s="20">
        <v>45657</v>
      </c>
      <c r="E31" s="4">
        <v>2024</v>
      </c>
      <c r="F31" s="84">
        <f t="shared" si="4"/>
        <v>0</v>
      </c>
      <c r="G31" s="84">
        <f>'в постановление прил 5'!G33</f>
        <v>0</v>
      </c>
      <c r="H31" s="84">
        <f>'в постановление прил 5'!H33</f>
        <v>0</v>
      </c>
      <c r="I31" s="84">
        <f>'в постановление прил 5'!I33</f>
        <v>0</v>
      </c>
      <c r="J31" s="84">
        <f>'в постановление прил 5'!J33</f>
        <v>0</v>
      </c>
    </row>
    <row r="32" spans="1:10" s="12" customFormat="1" ht="15.75">
      <c r="A32" s="8" t="s">
        <v>1</v>
      </c>
      <c r="B32" s="8"/>
      <c r="C32" s="8"/>
      <c r="D32" s="8"/>
      <c r="E32" s="11"/>
      <c r="F32" s="84">
        <f>SUM(F26:F31)</f>
        <v>138.3</v>
      </c>
      <c r="G32" s="84">
        <f>SUM(G26:G31)</f>
        <v>0</v>
      </c>
      <c r="H32" s="84">
        <f>SUM(H26:H31)</f>
        <v>0</v>
      </c>
      <c r="I32" s="84">
        <f>SUM(I26:I31)</f>
        <v>138.3</v>
      </c>
      <c r="J32" s="84">
        <f>SUM(J26:J31)</f>
        <v>0</v>
      </c>
    </row>
    <row r="33" spans="1:10" ht="15.75">
      <c r="A33" s="104" t="s">
        <v>233</v>
      </c>
      <c r="B33" s="104" t="s">
        <v>142</v>
      </c>
      <c r="C33" s="20">
        <v>43466</v>
      </c>
      <c r="D33" s="20">
        <v>45657</v>
      </c>
      <c r="E33" s="4">
        <v>2019</v>
      </c>
      <c r="F33" s="84">
        <f t="shared" si="4"/>
        <v>9090</v>
      </c>
      <c r="G33" s="84">
        <f>'в постановление прил 5'!G42</f>
        <v>0</v>
      </c>
      <c r="H33" s="84">
        <f>'в постановление прил 5'!H42</f>
        <v>9090</v>
      </c>
      <c r="I33" s="84">
        <f>'в постановление прил 5'!I42</f>
        <v>0</v>
      </c>
      <c r="J33" s="84">
        <f>'в постановление прил 5'!J42</f>
        <v>0</v>
      </c>
    </row>
    <row r="34" spans="1:10" ht="15.75">
      <c r="A34" s="105"/>
      <c r="B34" s="110"/>
      <c r="C34" s="20">
        <v>43466</v>
      </c>
      <c r="D34" s="20">
        <v>45657</v>
      </c>
      <c r="E34" s="4">
        <v>2020</v>
      </c>
      <c r="F34" s="84">
        <f t="shared" si="4"/>
        <v>8039.93</v>
      </c>
      <c r="G34" s="84">
        <f>'в постановление прил 5'!G43</f>
        <v>0</v>
      </c>
      <c r="H34" s="84">
        <f>'в постановление прил 5'!H43</f>
        <v>8039.93</v>
      </c>
      <c r="I34" s="84">
        <f>'в постановление прил 5'!I43</f>
        <v>0</v>
      </c>
      <c r="J34" s="84">
        <f>'в постановление прил 5'!J43</f>
        <v>0</v>
      </c>
    </row>
    <row r="35" spans="1:10" ht="15.75">
      <c r="A35" s="105"/>
      <c r="B35" s="110"/>
      <c r="C35" s="20">
        <v>43466</v>
      </c>
      <c r="D35" s="20">
        <v>45657</v>
      </c>
      <c r="E35" s="4">
        <v>2021</v>
      </c>
      <c r="F35" s="84">
        <f t="shared" si="4"/>
        <v>10175.4</v>
      </c>
      <c r="G35" s="84">
        <f>'в постановление прил 5'!G44</f>
        <v>0</v>
      </c>
      <c r="H35" s="84">
        <f>'в постановление прил 5'!H44</f>
        <v>10175.4</v>
      </c>
      <c r="I35" s="84">
        <f>'в постановление прил 5'!I44</f>
        <v>0</v>
      </c>
      <c r="J35" s="84">
        <f>'в постановление прил 5'!J44</f>
        <v>0</v>
      </c>
    </row>
    <row r="36" spans="1:10" ht="15.75">
      <c r="A36" s="105"/>
      <c r="B36" s="110"/>
      <c r="C36" s="20">
        <v>43466</v>
      </c>
      <c r="D36" s="20">
        <v>45657</v>
      </c>
      <c r="E36" s="4">
        <v>2022</v>
      </c>
      <c r="F36" s="84">
        <f t="shared" si="4"/>
        <v>10180.6</v>
      </c>
      <c r="G36" s="84">
        <f>'в постановление прил 5'!G45</f>
        <v>0</v>
      </c>
      <c r="H36" s="84">
        <f>'в постановление прил 5'!H45</f>
        <v>10180.6</v>
      </c>
      <c r="I36" s="84">
        <f>'в постановление прил 5'!I45</f>
        <v>0</v>
      </c>
      <c r="J36" s="84">
        <f>'в постановление прил 5'!J45</f>
        <v>0</v>
      </c>
    </row>
    <row r="37" spans="1:10" ht="15.75">
      <c r="A37" s="105"/>
      <c r="B37" s="110"/>
      <c r="C37" s="20">
        <v>43466</v>
      </c>
      <c r="D37" s="20">
        <v>45657</v>
      </c>
      <c r="E37" s="4">
        <v>2023</v>
      </c>
      <c r="F37" s="84">
        <f t="shared" si="4"/>
        <v>10180.6</v>
      </c>
      <c r="G37" s="84">
        <f>'в постановление прил 5'!G46</f>
        <v>0</v>
      </c>
      <c r="H37" s="84">
        <f>'в постановление прил 5'!H46</f>
        <v>10180.6</v>
      </c>
      <c r="I37" s="84">
        <f>'в постановление прил 5'!I46</f>
        <v>0</v>
      </c>
      <c r="J37" s="84">
        <f>'в постановление прил 5'!J46</f>
        <v>0</v>
      </c>
    </row>
    <row r="38" spans="1:10" ht="15.75">
      <c r="A38" s="106"/>
      <c r="B38" s="111"/>
      <c r="C38" s="20">
        <v>43466</v>
      </c>
      <c r="D38" s="20">
        <v>45657</v>
      </c>
      <c r="E38" s="4">
        <v>2024</v>
      </c>
      <c r="F38" s="84">
        <f t="shared" si="4"/>
        <v>0</v>
      </c>
      <c r="G38" s="84">
        <f>'в постановление прил 5'!G47</f>
        <v>0</v>
      </c>
      <c r="H38" s="84">
        <f>'в постановление прил 5'!H47</f>
        <v>0</v>
      </c>
      <c r="I38" s="84">
        <f>'в постановление прил 5'!I47</f>
        <v>0</v>
      </c>
      <c r="J38" s="84">
        <f>'в постановление прил 5'!J47</f>
        <v>0</v>
      </c>
    </row>
    <row r="39" spans="1:10" s="12" customFormat="1" ht="15.75">
      <c r="A39" s="8" t="s">
        <v>1</v>
      </c>
      <c r="B39" s="8"/>
      <c r="C39" s="8"/>
      <c r="D39" s="8"/>
      <c r="E39" s="11"/>
      <c r="F39" s="84">
        <f t="shared" si="4"/>
        <v>47666.53</v>
      </c>
      <c r="G39" s="84">
        <v>0</v>
      </c>
      <c r="H39" s="84">
        <f>SUM(H33:H38)</f>
        <v>47666.53</v>
      </c>
      <c r="I39" s="84">
        <v>0</v>
      </c>
      <c r="J39" s="84">
        <v>0</v>
      </c>
    </row>
    <row r="40" spans="1:10" ht="15.75">
      <c r="A40" s="104" t="s">
        <v>5</v>
      </c>
      <c r="B40" s="104" t="s">
        <v>142</v>
      </c>
      <c r="C40" s="20">
        <v>43466</v>
      </c>
      <c r="D40" s="20">
        <v>45657</v>
      </c>
      <c r="E40" s="4">
        <v>2019</v>
      </c>
      <c r="F40" s="84">
        <f t="shared" si="4"/>
        <v>37.9</v>
      </c>
      <c r="G40" s="84">
        <f>'в постановление прил 5'!G63</f>
        <v>0</v>
      </c>
      <c r="H40" s="84">
        <f>'в постановление прил 5'!H63</f>
        <v>0</v>
      </c>
      <c r="I40" s="84">
        <f>'в постановление прил 5'!I63</f>
        <v>37.9</v>
      </c>
      <c r="J40" s="84">
        <f>'в постановление прил 5'!J63</f>
        <v>0</v>
      </c>
    </row>
    <row r="41" spans="1:10" ht="15.75">
      <c r="A41" s="105"/>
      <c r="B41" s="110"/>
      <c r="C41" s="20">
        <v>43466</v>
      </c>
      <c r="D41" s="20">
        <v>45657</v>
      </c>
      <c r="E41" s="4">
        <v>2020</v>
      </c>
      <c r="F41" s="84">
        <f t="shared" si="4"/>
        <v>21.9</v>
      </c>
      <c r="G41" s="84">
        <f>'в постановление прил 5'!G64</f>
        <v>0</v>
      </c>
      <c r="H41" s="84">
        <f>'в постановление прил 5'!H64</f>
        <v>0</v>
      </c>
      <c r="I41" s="84">
        <f>'в постановление прил 5'!I64</f>
        <v>21.9</v>
      </c>
      <c r="J41" s="84">
        <f>'в постановление прил 5'!J64</f>
        <v>0</v>
      </c>
    </row>
    <row r="42" spans="1:10" ht="15.75">
      <c r="A42" s="105"/>
      <c r="B42" s="110"/>
      <c r="C42" s="20">
        <v>43466</v>
      </c>
      <c r="D42" s="20">
        <v>45657</v>
      </c>
      <c r="E42" s="4">
        <v>2021</v>
      </c>
      <c r="F42" s="84">
        <f t="shared" si="4"/>
        <v>37.9</v>
      </c>
      <c r="G42" s="84">
        <f>'в постановление прил 5'!G65</f>
        <v>0</v>
      </c>
      <c r="H42" s="84">
        <f>'в постановление прил 5'!H65</f>
        <v>0</v>
      </c>
      <c r="I42" s="84">
        <f>'в постановление прил 5'!I65</f>
        <v>37.9</v>
      </c>
      <c r="J42" s="84">
        <f>'в постановление прил 5'!J65</f>
        <v>0</v>
      </c>
    </row>
    <row r="43" spans="1:10" ht="15.75">
      <c r="A43" s="105"/>
      <c r="B43" s="110"/>
      <c r="C43" s="20">
        <v>43466</v>
      </c>
      <c r="D43" s="20">
        <v>45657</v>
      </c>
      <c r="E43" s="4">
        <v>2022</v>
      </c>
      <c r="F43" s="84">
        <f t="shared" si="4"/>
        <v>37.099999999999994</v>
      </c>
      <c r="G43" s="84">
        <f>'в постановление прил 5'!G66</f>
        <v>0</v>
      </c>
      <c r="H43" s="84">
        <f>'в постановление прил 5'!H66</f>
        <v>0</v>
      </c>
      <c r="I43" s="84">
        <f>'в постановление прил 5'!I66</f>
        <v>37.099999999999994</v>
      </c>
      <c r="J43" s="84">
        <f>'в постановление прил 5'!J66</f>
        <v>0</v>
      </c>
    </row>
    <row r="44" spans="1:10" ht="15.75">
      <c r="A44" s="105"/>
      <c r="B44" s="110"/>
      <c r="C44" s="20">
        <v>43466</v>
      </c>
      <c r="D44" s="20">
        <v>45657</v>
      </c>
      <c r="E44" s="4">
        <v>2023</v>
      </c>
      <c r="F44" s="84">
        <f t="shared" si="4"/>
        <v>36.2</v>
      </c>
      <c r="G44" s="84">
        <f>'в постановление прил 5'!G67</f>
        <v>0</v>
      </c>
      <c r="H44" s="84">
        <f>'в постановление прил 5'!H67</f>
        <v>0</v>
      </c>
      <c r="I44" s="84">
        <f>'в постановление прил 5'!I67</f>
        <v>36.2</v>
      </c>
      <c r="J44" s="84">
        <f>'в постановление прил 5'!J67</f>
        <v>0</v>
      </c>
    </row>
    <row r="45" spans="1:10" ht="15.75">
      <c r="A45" s="106"/>
      <c r="B45" s="111"/>
      <c r="C45" s="20">
        <v>43466</v>
      </c>
      <c r="D45" s="20">
        <v>45657</v>
      </c>
      <c r="E45" s="4">
        <v>2024</v>
      </c>
      <c r="F45" s="84">
        <f t="shared" si="4"/>
        <v>46</v>
      </c>
      <c r="G45" s="84">
        <f>'в постановление прил 5'!G68</f>
        <v>0</v>
      </c>
      <c r="H45" s="84">
        <f>'в постановление прил 5'!H68</f>
        <v>0</v>
      </c>
      <c r="I45" s="84">
        <f>'в постановление прил 5'!I68</f>
        <v>46</v>
      </c>
      <c r="J45" s="84">
        <f>'в постановление прил 5'!J68</f>
        <v>0</v>
      </c>
    </row>
    <row r="46" spans="1:10" s="12" customFormat="1" ht="15.75">
      <c r="A46" s="8" t="s">
        <v>1</v>
      </c>
      <c r="B46" s="8"/>
      <c r="C46" s="8"/>
      <c r="D46" s="8"/>
      <c r="E46" s="11"/>
      <c r="F46" s="84">
        <f t="shared" si="4"/>
        <v>217</v>
      </c>
      <c r="G46" s="84">
        <f>SUM(G40:G45)</f>
        <v>0</v>
      </c>
      <c r="H46" s="84">
        <f>SUM(H40:H45)</f>
        <v>0</v>
      </c>
      <c r="I46" s="84">
        <f>SUM(I40:I45)</f>
        <v>217</v>
      </c>
      <c r="J46" s="84">
        <f>SUM(J40:J45)</f>
        <v>0</v>
      </c>
    </row>
    <row r="47" spans="1:10" ht="15.75">
      <c r="A47" s="104" t="s">
        <v>238</v>
      </c>
      <c r="B47" s="104" t="s">
        <v>142</v>
      </c>
      <c r="C47" s="20">
        <v>43466</v>
      </c>
      <c r="D47" s="20">
        <v>45657</v>
      </c>
      <c r="E47" s="4">
        <v>2019</v>
      </c>
      <c r="F47" s="84">
        <f t="shared" si="4"/>
        <v>13467</v>
      </c>
      <c r="G47" s="84">
        <f>'в постановление прил 5'!G91</f>
        <v>368.9</v>
      </c>
      <c r="H47" s="84">
        <f>'в постановление прил 5'!H91</f>
        <v>5514.6</v>
      </c>
      <c r="I47" s="84">
        <f>'в постановление прил 5'!I91</f>
        <v>7583.5</v>
      </c>
      <c r="J47" s="84">
        <f>'в постановление прил 5'!J91</f>
        <v>0</v>
      </c>
    </row>
    <row r="48" spans="1:10" ht="15.75">
      <c r="A48" s="105"/>
      <c r="B48" s="110"/>
      <c r="C48" s="20">
        <v>43466</v>
      </c>
      <c r="D48" s="20">
        <v>45657</v>
      </c>
      <c r="E48" s="4">
        <v>2020</v>
      </c>
      <c r="F48" s="84">
        <f t="shared" si="4"/>
        <v>17628.90734</v>
      </c>
      <c r="G48" s="84">
        <f>'в постановление прил 5'!G92</f>
        <v>894.56945</v>
      </c>
      <c r="H48" s="84">
        <f>'в постановление прил 5'!H92</f>
        <v>11738.31055</v>
      </c>
      <c r="I48" s="84">
        <f>'в постановление прил 5'!I92</f>
        <v>4996.027340000001</v>
      </c>
      <c r="J48" s="84">
        <f>'в постановление прил 5'!J92</f>
        <v>0</v>
      </c>
    </row>
    <row r="49" spans="1:10" ht="15.75">
      <c r="A49" s="105"/>
      <c r="B49" s="110"/>
      <c r="C49" s="20">
        <v>43466</v>
      </c>
      <c r="D49" s="20">
        <v>45657</v>
      </c>
      <c r="E49" s="4">
        <v>2021</v>
      </c>
      <c r="F49" s="84">
        <f t="shared" si="4"/>
        <v>7133.854850000001</v>
      </c>
      <c r="G49" s="84">
        <f>'в постановление прил 5'!G93</f>
        <v>0</v>
      </c>
      <c r="H49" s="84">
        <f>'в постановление прил 5'!H93</f>
        <v>6697.7785</v>
      </c>
      <c r="I49" s="84">
        <f>'в постановление прил 5'!I93</f>
        <v>436.07635</v>
      </c>
      <c r="J49" s="84">
        <f>'в постановление прил 5'!J93</f>
        <v>0</v>
      </c>
    </row>
    <row r="50" spans="1:10" ht="15.75">
      <c r="A50" s="105"/>
      <c r="B50" s="110"/>
      <c r="C50" s="20">
        <v>43466</v>
      </c>
      <c r="D50" s="20">
        <v>45657</v>
      </c>
      <c r="E50" s="4">
        <v>2022</v>
      </c>
      <c r="F50" s="84">
        <f t="shared" si="4"/>
        <v>929</v>
      </c>
      <c r="G50" s="84">
        <f>'в постановление прил 5'!G94</f>
        <v>0</v>
      </c>
      <c r="H50" s="84">
        <f>'в постановление прил 5'!H94</f>
        <v>795.6</v>
      </c>
      <c r="I50" s="84">
        <f>'в постановление прил 5'!I94</f>
        <v>133.4</v>
      </c>
      <c r="J50" s="84">
        <f>'в постановление прил 5'!J94</f>
        <v>0</v>
      </c>
    </row>
    <row r="51" spans="1:10" ht="15.75">
      <c r="A51" s="105"/>
      <c r="B51" s="110"/>
      <c r="C51" s="20">
        <v>43466</v>
      </c>
      <c r="D51" s="20">
        <v>45657</v>
      </c>
      <c r="E51" s="4">
        <v>2023</v>
      </c>
      <c r="F51" s="84">
        <f t="shared" si="4"/>
        <v>943.7</v>
      </c>
      <c r="G51" s="84">
        <f>'в постановление прил 5'!G95</f>
        <v>0</v>
      </c>
      <c r="H51" s="84">
        <f>'в постановление прил 5'!H95</f>
        <v>813.7</v>
      </c>
      <c r="I51" s="84">
        <f>'в постановление прил 5'!I95</f>
        <v>130</v>
      </c>
      <c r="J51" s="84">
        <f>'в постановление прил 5'!J95</f>
        <v>0</v>
      </c>
    </row>
    <row r="52" spans="1:10" ht="15.75">
      <c r="A52" s="106"/>
      <c r="B52" s="111"/>
      <c r="C52" s="20">
        <v>43466</v>
      </c>
      <c r="D52" s="20">
        <v>45657</v>
      </c>
      <c r="E52" s="4">
        <v>2024</v>
      </c>
      <c r="F52" s="84">
        <f t="shared" si="4"/>
        <v>31982.5</v>
      </c>
      <c r="G52" s="84">
        <f>'в постановление прил 5'!G96</f>
        <v>0</v>
      </c>
      <c r="H52" s="84">
        <f>'в постановление прил 5'!H96</f>
        <v>0</v>
      </c>
      <c r="I52" s="84">
        <f>'в постановление прил 5'!I96</f>
        <v>31982.5</v>
      </c>
      <c r="J52" s="84">
        <f>'в постановление прил 5'!J96</f>
        <v>0</v>
      </c>
    </row>
    <row r="53" spans="1:10" s="12" customFormat="1" ht="15.75">
      <c r="A53" s="8" t="s">
        <v>1</v>
      </c>
      <c r="B53" s="8"/>
      <c r="C53" s="8"/>
      <c r="D53" s="8"/>
      <c r="E53" s="11"/>
      <c r="F53" s="84">
        <f t="shared" si="4"/>
        <v>72084.96218999999</v>
      </c>
      <c r="G53" s="84">
        <f>SUM(G47:G52)</f>
        <v>1263.46945</v>
      </c>
      <c r="H53" s="84">
        <f>SUM(H47:H52)</f>
        <v>25559.98905</v>
      </c>
      <c r="I53" s="84">
        <f>SUM(I47:I52)</f>
        <v>45261.50369</v>
      </c>
      <c r="J53" s="84">
        <v>0</v>
      </c>
    </row>
    <row r="54" spans="1:10" ht="15.75">
      <c r="A54" s="104" t="s">
        <v>186</v>
      </c>
      <c r="B54" s="104" t="s">
        <v>142</v>
      </c>
      <c r="C54" s="20">
        <v>43466</v>
      </c>
      <c r="D54" s="20">
        <v>45657</v>
      </c>
      <c r="E54" s="4">
        <v>2019</v>
      </c>
      <c r="F54" s="83">
        <f aca="true" t="shared" si="5" ref="F54:F59">SUM(G54:J54)</f>
        <v>376057.30000000005</v>
      </c>
      <c r="G54" s="83">
        <f aca="true" t="shared" si="6" ref="G54:J59">SUM(G61,G68,G75,G96,G82,G89,G103,G110,G117,G124,G131,G138,G145,G152)</f>
        <v>1081.9</v>
      </c>
      <c r="H54" s="83">
        <f t="shared" si="6"/>
        <v>266295.8</v>
      </c>
      <c r="I54" s="83">
        <f t="shared" si="6"/>
        <v>108679.6</v>
      </c>
      <c r="J54" s="83">
        <f t="shared" si="6"/>
        <v>0</v>
      </c>
    </row>
    <row r="55" spans="1:10" ht="15.75">
      <c r="A55" s="105"/>
      <c r="B55" s="110"/>
      <c r="C55" s="20">
        <v>43466</v>
      </c>
      <c r="D55" s="20">
        <v>45657</v>
      </c>
      <c r="E55" s="4">
        <v>2020</v>
      </c>
      <c r="F55" s="83">
        <f t="shared" si="5"/>
        <v>458065.55767999997</v>
      </c>
      <c r="G55" s="83">
        <f t="shared" si="6"/>
        <v>12392.03389</v>
      </c>
      <c r="H55" s="83">
        <f t="shared" si="6"/>
        <v>323458.38751</v>
      </c>
      <c r="I55" s="83">
        <f t="shared" si="6"/>
        <v>122215.13628</v>
      </c>
      <c r="J55" s="83">
        <f t="shared" si="6"/>
        <v>0</v>
      </c>
    </row>
    <row r="56" spans="1:10" ht="15.75">
      <c r="A56" s="105"/>
      <c r="B56" s="110"/>
      <c r="C56" s="20">
        <v>43466</v>
      </c>
      <c r="D56" s="20">
        <v>45657</v>
      </c>
      <c r="E56" s="4">
        <v>2021</v>
      </c>
      <c r="F56" s="83">
        <f t="shared" si="5"/>
        <v>447925.566</v>
      </c>
      <c r="G56" s="83">
        <f t="shared" si="6"/>
        <v>12821.2</v>
      </c>
      <c r="H56" s="83">
        <f t="shared" si="6"/>
        <v>314738.0737</v>
      </c>
      <c r="I56" s="83">
        <f t="shared" si="6"/>
        <v>120366.2923</v>
      </c>
      <c r="J56" s="83">
        <f t="shared" si="6"/>
        <v>0</v>
      </c>
    </row>
    <row r="57" spans="1:10" ht="15.75">
      <c r="A57" s="105"/>
      <c r="B57" s="110"/>
      <c r="C57" s="20">
        <v>43466</v>
      </c>
      <c r="D57" s="20">
        <v>45657</v>
      </c>
      <c r="E57" s="4">
        <v>2022</v>
      </c>
      <c r="F57" s="83">
        <f t="shared" si="5"/>
        <v>459008</v>
      </c>
      <c r="G57" s="83">
        <f t="shared" si="6"/>
        <v>12821.2</v>
      </c>
      <c r="H57" s="83">
        <f t="shared" si="6"/>
        <v>328412.7</v>
      </c>
      <c r="I57" s="83">
        <f t="shared" si="6"/>
        <v>117774.09999999999</v>
      </c>
      <c r="J57" s="83">
        <f t="shared" si="6"/>
        <v>0</v>
      </c>
    </row>
    <row r="58" spans="1:10" ht="15.75">
      <c r="A58" s="105"/>
      <c r="B58" s="110"/>
      <c r="C58" s="20">
        <v>43466</v>
      </c>
      <c r="D58" s="20">
        <v>45657</v>
      </c>
      <c r="E58" s="4">
        <v>2023</v>
      </c>
      <c r="F58" s="83">
        <f t="shared" si="5"/>
        <v>441858</v>
      </c>
      <c r="G58" s="83">
        <f t="shared" si="6"/>
        <v>0</v>
      </c>
      <c r="H58" s="83">
        <f t="shared" si="6"/>
        <v>326896.5</v>
      </c>
      <c r="I58" s="83">
        <f t="shared" si="6"/>
        <v>114961.5</v>
      </c>
      <c r="J58" s="83">
        <f t="shared" si="6"/>
        <v>0</v>
      </c>
    </row>
    <row r="59" spans="1:10" ht="15.75">
      <c r="A59" s="106"/>
      <c r="B59" s="111"/>
      <c r="C59" s="20">
        <v>43466</v>
      </c>
      <c r="D59" s="20">
        <v>45657</v>
      </c>
      <c r="E59" s="4">
        <v>2024</v>
      </c>
      <c r="F59" s="83">
        <f t="shared" si="5"/>
        <v>127640.49999999999</v>
      </c>
      <c r="G59" s="83">
        <f t="shared" si="6"/>
        <v>0</v>
      </c>
      <c r="H59" s="83">
        <f t="shared" si="6"/>
        <v>0</v>
      </c>
      <c r="I59" s="83">
        <f t="shared" si="6"/>
        <v>127640.49999999999</v>
      </c>
      <c r="J59" s="83">
        <f t="shared" si="6"/>
        <v>0</v>
      </c>
    </row>
    <row r="60" spans="1:10" s="12" customFormat="1" ht="15.75">
      <c r="A60" s="8" t="s">
        <v>1</v>
      </c>
      <c r="B60" s="8"/>
      <c r="C60" s="8"/>
      <c r="D60" s="8"/>
      <c r="E60" s="11"/>
      <c r="F60" s="83">
        <f>SUM(F54:F59)</f>
        <v>2310554.92368</v>
      </c>
      <c r="G60" s="83">
        <f>SUM(G54:G59)</f>
        <v>39116.33389</v>
      </c>
      <c r="H60" s="83">
        <f>SUM(H54:H59)</f>
        <v>1559801.4612099999</v>
      </c>
      <c r="I60" s="83">
        <f>SUM(I54:I59)</f>
        <v>711637.12858</v>
      </c>
      <c r="J60" s="83">
        <f>SUM(J54:J59)</f>
        <v>0</v>
      </c>
    </row>
    <row r="61" spans="1:10" ht="15.75">
      <c r="A61" s="104" t="s">
        <v>85</v>
      </c>
      <c r="B61" s="104" t="s">
        <v>142</v>
      </c>
      <c r="C61" s="20">
        <v>43466</v>
      </c>
      <c r="D61" s="20">
        <v>45657</v>
      </c>
      <c r="E61" s="4">
        <v>2019</v>
      </c>
      <c r="F61" s="84">
        <f>SUM(G61:J61)</f>
        <v>95168.3</v>
      </c>
      <c r="G61" s="84">
        <f>'в постановление прил 5'!G182</f>
        <v>0</v>
      </c>
      <c r="H61" s="84">
        <f>'в постановление прил 5'!H182</f>
        <v>54480.5</v>
      </c>
      <c r="I61" s="84">
        <f>'в постановление прил 5'!I182</f>
        <v>40687.8</v>
      </c>
      <c r="J61" s="84">
        <f>'в постановление прил 5'!J182</f>
        <v>0</v>
      </c>
    </row>
    <row r="62" spans="1:10" ht="15.75">
      <c r="A62" s="105"/>
      <c r="B62" s="110"/>
      <c r="C62" s="20">
        <v>43466</v>
      </c>
      <c r="D62" s="20">
        <v>45657</v>
      </c>
      <c r="E62" s="4">
        <v>2020</v>
      </c>
      <c r="F62" s="84">
        <f aca="true" t="shared" si="7" ref="F62:F102">SUM(G62:J62)</f>
        <v>48027.57261</v>
      </c>
      <c r="G62" s="84">
        <f>'в постановление прил 5'!G183</f>
        <v>0</v>
      </c>
      <c r="H62" s="84">
        <f>'в постановление прил 5'!H183</f>
        <v>0</v>
      </c>
      <c r="I62" s="84">
        <f>'в постановление прил 5'!I183</f>
        <v>48027.57261</v>
      </c>
      <c r="J62" s="84">
        <f>'в постановление прил 5'!J183</f>
        <v>0</v>
      </c>
    </row>
    <row r="63" spans="1:10" ht="15.75">
      <c r="A63" s="105"/>
      <c r="B63" s="110"/>
      <c r="C63" s="20">
        <v>43466</v>
      </c>
      <c r="D63" s="20">
        <v>45657</v>
      </c>
      <c r="E63" s="4">
        <v>2021</v>
      </c>
      <c r="F63" s="84">
        <f t="shared" si="7"/>
        <v>49245.7</v>
      </c>
      <c r="G63" s="84">
        <f>'в постановление прил 5'!G184</f>
        <v>0</v>
      </c>
      <c r="H63" s="84">
        <f>'в постановление прил 5'!H184</f>
        <v>0</v>
      </c>
      <c r="I63" s="84">
        <f>'в постановление прил 5'!I184</f>
        <v>49245.7</v>
      </c>
      <c r="J63" s="84">
        <f>'в постановление прил 5'!J184</f>
        <v>0</v>
      </c>
    </row>
    <row r="64" spans="1:10" ht="15.75">
      <c r="A64" s="105"/>
      <c r="B64" s="110"/>
      <c r="C64" s="20">
        <v>43466</v>
      </c>
      <c r="D64" s="20">
        <v>45657</v>
      </c>
      <c r="E64" s="4">
        <v>2022</v>
      </c>
      <c r="F64" s="84">
        <f t="shared" si="7"/>
        <v>48432.9</v>
      </c>
      <c r="G64" s="84">
        <f>'в постановление прил 5'!G185</f>
        <v>0</v>
      </c>
      <c r="H64" s="84">
        <f>'в постановление прил 5'!H185</f>
        <v>0</v>
      </c>
      <c r="I64" s="84">
        <f>'в постановление прил 5'!I185</f>
        <v>48432.9</v>
      </c>
      <c r="J64" s="84">
        <f>'в постановление прил 5'!J185</f>
        <v>0</v>
      </c>
    </row>
    <row r="65" spans="1:10" ht="15.75">
      <c r="A65" s="105"/>
      <c r="B65" s="110"/>
      <c r="C65" s="20">
        <v>43466</v>
      </c>
      <c r="D65" s="20">
        <v>45657</v>
      </c>
      <c r="E65" s="4">
        <v>2023</v>
      </c>
      <c r="F65" s="84">
        <f t="shared" si="7"/>
        <v>47388.6</v>
      </c>
      <c r="G65" s="84">
        <f>'в постановление прил 5'!G186</f>
        <v>0</v>
      </c>
      <c r="H65" s="84">
        <f>'в постановление прил 5'!H186</f>
        <v>0</v>
      </c>
      <c r="I65" s="84">
        <f>'в постановление прил 5'!I186</f>
        <v>47388.6</v>
      </c>
      <c r="J65" s="84">
        <f>'в постановление прил 5'!J186</f>
        <v>0</v>
      </c>
    </row>
    <row r="66" spans="1:10" ht="15.75">
      <c r="A66" s="106"/>
      <c r="B66" s="111"/>
      <c r="C66" s="20">
        <v>43466</v>
      </c>
      <c r="D66" s="20">
        <v>45657</v>
      </c>
      <c r="E66" s="4">
        <v>2024</v>
      </c>
      <c r="F66" s="84">
        <f t="shared" si="7"/>
        <v>48710.6</v>
      </c>
      <c r="G66" s="84">
        <f>'в постановление прил 5'!G187</f>
        <v>0</v>
      </c>
      <c r="H66" s="84">
        <f>'в постановление прил 5'!H187</f>
        <v>0</v>
      </c>
      <c r="I66" s="84">
        <f>'в постановление прил 5'!I187</f>
        <v>48710.6</v>
      </c>
      <c r="J66" s="84">
        <f>'в постановление прил 5'!J187</f>
        <v>0</v>
      </c>
    </row>
    <row r="67" spans="1:10" s="12" customFormat="1" ht="15.75">
      <c r="A67" s="8" t="s">
        <v>1</v>
      </c>
      <c r="B67" s="8"/>
      <c r="C67" s="8"/>
      <c r="D67" s="8"/>
      <c r="E67" s="11"/>
      <c r="F67" s="84">
        <f t="shared" si="7"/>
        <v>336973.67261</v>
      </c>
      <c r="G67" s="84">
        <f>SUM(G61:G66)</f>
        <v>0</v>
      </c>
      <c r="H67" s="84">
        <f>SUM(H61:H66)</f>
        <v>54480.5</v>
      </c>
      <c r="I67" s="84">
        <f>SUM(I61:I66)</f>
        <v>282493.17261</v>
      </c>
      <c r="J67" s="84">
        <f>SUM(J61:J66)</f>
        <v>0</v>
      </c>
    </row>
    <row r="68" spans="1:10" ht="15.75">
      <c r="A68" s="104" t="s">
        <v>144</v>
      </c>
      <c r="B68" s="104" t="s">
        <v>142</v>
      </c>
      <c r="C68" s="20">
        <v>43466</v>
      </c>
      <c r="D68" s="20">
        <v>45657</v>
      </c>
      <c r="E68" s="4">
        <v>2019</v>
      </c>
      <c r="F68" s="84">
        <f t="shared" si="7"/>
        <v>252797.5</v>
      </c>
      <c r="G68" s="84">
        <f>'в постановление прил 5'!G189</f>
        <v>0</v>
      </c>
      <c r="H68" s="84">
        <f>'в постановление прил 5'!H189</f>
        <v>201742.8</v>
      </c>
      <c r="I68" s="84">
        <f>'в постановление прил 5'!I189</f>
        <v>51054.7</v>
      </c>
      <c r="J68" s="84">
        <f>'в постановление прил 5'!J189</f>
        <v>0</v>
      </c>
    </row>
    <row r="69" spans="1:10" ht="15.75">
      <c r="A69" s="105"/>
      <c r="B69" s="110"/>
      <c r="C69" s="20">
        <v>43466</v>
      </c>
      <c r="D69" s="20">
        <v>45657</v>
      </c>
      <c r="E69" s="4">
        <v>2020</v>
      </c>
      <c r="F69" s="84">
        <f t="shared" si="7"/>
        <v>60503.60545</v>
      </c>
      <c r="G69" s="84">
        <f>'в постановление прил 5'!G190</f>
        <v>0</v>
      </c>
      <c r="H69" s="84">
        <f>'в постановление прил 5'!H190</f>
        <v>0</v>
      </c>
      <c r="I69" s="84">
        <f>'в постановление прил 5'!I190</f>
        <v>60503.60545</v>
      </c>
      <c r="J69" s="84">
        <f>'в постановление прил 5'!J190</f>
        <v>0</v>
      </c>
    </row>
    <row r="70" spans="1:10" ht="15.75">
      <c r="A70" s="105"/>
      <c r="B70" s="110"/>
      <c r="C70" s="20">
        <v>43466</v>
      </c>
      <c r="D70" s="20">
        <v>45657</v>
      </c>
      <c r="E70" s="4">
        <v>2021</v>
      </c>
      <c r="F70" s="84">
        <f t="shared" si="7"/>
        <v>66653.2</v>
      </c>
      <c r="G70" s="84">
        <f>'в постановление прил 5'!G191</f>
        <v>0</v>
      </c>
      <c r="H70" s="84">
        <f>'в постановление прил 5'!H191</f>
        <v>0</v>
      </c>
      <c r="I70" s="84">
        <f>'в постановление прил 5'!I191</f>
        <v>66653.2</v>
      </c>
      <c r="J70" s="84">
        <f>'в постановление прил 5'!J191</f>
        <v>0</v>
      </c>
    </row>
    <row r="71" spans="1:10" ht="15.75">
      <c r="A71" s="105"/>
      <c r="B71" s="110"/>
      <c r="C71" s="20">
        <v>43466</v>
      </c>
      <c r="D71" s="20">
        <v>45657</v>
      </c>
      <c r="E71" s="4">
        <v>2022</v>
      </c>
      <c r="F71" s="84">
        <f t="shared" si="7"/>
        <v>65334.6</v>
      </c>
      <c r="G71" s="84">
        <f>'в постановление прил 5'!G192</f>
        <v>0</v>
      </c>
      <c r="H71" s="84">
        <f>'в постановление прил 5'!H192</f>
        <v>0</v>
      </c>
      <c r="I71" s="84">
        <f>'в постановление прил 5'!I192</f>
        <v>65334.6</v>
      </c>
      <c r="J71" s="84">
        <f>'в постановление прил 5'!J192</f>
        <v>0</v>
      </c>
    </row>
    <row r="72" spans="1:10" ht="15.75">
      <c r="A72" s="105"/>
      <c r="B72" s="110"/>
      <c r="C72" s="20">
        <v>43466</v>
      </c>
      <c r="D72" s="20">
        <v>45657</v>
      </c>
      <c r="E72" s="4">
        <v>2023</v>
      </c>
      <c r="F72" s="84">
        <f t="shared" si="7"/>
        <v>63668.4</v>
      </c>
      <c r="G72" s="84">
        <f>'в постановление прил 5'!G193</f>
        <v>0</v>
      </c>
      <c r="H72" s="84">
        <f>'в постановление прил 5'!H193</f>
        <v>0</v>
      </c>
      <c r="I72" s="84">
        <f>'в постановление прил 5'!I193</f>
        <v>63668.4</v>
      </c>
      <c r="J72" s="84">
        <f>'в постановление прил 5'!J193</f>
        <v>0</v>
      </c>
    </row>
    <row r="73" spans="1:10" ht="15.75">
      <c r="A73" s="106"/>
      <c r="B73" s="111"/>
      <c r="C73" s="20">
        <v>43466</v>
      </c>
      <c r="D73" s="20">
        <v>45657</v>
      </c>
      <c r="E73" s="4">
        <v>2024</v>
      </c>
      <c r="F73" s="84">
        <f t="shared" si="7"/>
        <v>62233.1</v>
      </c>
      <c r="G73" s="84">
        <f>'в постановление прил 5'!G194</f>
        <v>0</v>
      </c>
      <c r="H73" s="84">
        <f>'в постановление прил 5'!H194</f>
        <v>0</v>
      </c>
      <c r="I73" s="84">
        <f>'в постановление прил 5'!I194</f>
        <v>62233.1</v>
      </c>
      <c r="J73" s="84">
        <f>'в постановление прил 5'!J194</f>
        <v>0</v>
      </c>
    </row>
    <row r="74" spans="1:10" s="12" customFormat="1" ht="15.75">
      <c r="A74" s="8" t="s">
        <v>1</v>
      </c>
      <c r="B74" s="8"/>
      <c r="C74" s="8"/>
      <c r="D74" s="8"/>
      <c r="E74" s="11"/>
      <c r="F74" s="84">
        <f>SUM(F68:F73)</f>
        <v>571190.4054500001</v>
      </c>
      <c r="G74" s="84">
        <f>SUM(G68:G73)</f>
        <v>0</v>
      </c>
      <c r="H74" s="84">
        <f>SUM(H68:H73)</f>
        <v>201742.8</v>
      </c>
      <c r="I74" s="84">
        <f>SUM(I68:I73)</f>
        <v>369447.60545</v>
      </c>
      <c r="J74" s="84">
        <f>SUM(J68:J73)</f>
        <v>0</v>
      </c>
    </row>
    <row r="75" spans="1:10" ht="15.75">
      <c r="A75" s="104" t="s">
        <v>191</v>
      </c>
      <c r="B75" s="104" t="s">
        <v>142</v>
      </c>
      <c r="C75" s="20">
        <v>43466</v>
      </c>
      <c r="D75" s="20">
        <v>45657</v>
      </c>
      <c r="E75" s="4">
        <v>2019</v>
      </c>
      <c r="F75" s="84">
        <f t="shared" si="7"/>
        <v>3208.1</v>
      </c>
      <c r="G75" s="84">
        <f>'в постановление прил 5'!G196</f>
        <v>0</v>
      </c>
      <c r="H75" s="84">
        <f>'в постановление прил 5'!H196</f>
        <v>0</v>
      </c>
      <c r="I75" s="84">
        <f>'в постановление прил 5'!I196</f>
        <v>3208.1</v>
      </c>
      <c r="J75" s="84">
        <f>'в постановление прил 5'!J196</f>
        <v>0</v>
      </c>
    </row>
    <row r="76" spans="1:10" ht="15.75">
      <c r="A76" s="105"/>
      <c r="B76" s="110"/>
      <c r="C76" s="20">
        <v>43466</v>
      </c>
      <c r="D76" s="20">
        <v>45657</v>
      </c>
      <c r="E76" s="4">
        <v>2020</v>
      </c>
      <c r="F76" s="84">
        <f t="shared" si="7"/>
        <v>2287.2</v>
      </c>
      <c r="G76" s="84">
        <f>'в постановление прил 5'!G197</f>
        <v>0</v>
      </c>
      <c r="H76" s="84">
        <f>'в постановление прил 5'!H197</f>
        <v>0</v>
      </c>
      <c r="I76" s="84">
        <f>'в постановление прил 5'!I197</f>
        <v>2287.2</v>
      </c>
      <c r="J76" s="84">
        <f>'в постановление прил 5'!J197</f>
        <v>0</v>
      </c>
    </row>
    <row r="77" spans="1:10" ht="15.75">
      <c r="A77" s="105"/>
      <c r="B77" s="110"/>
      <c r="C77" s="20">
        <v>43466</v>
      </c>
      <c r="D77" s="20">
        <v>45657</v>
      </c>
      <c r="E77" s="4">
        <v>2021</v>
      </c>
      <c r="F77" s="84">
        <f t="shared" si="7"/>
        <v>1878.4</v>
      </c>
      <c r="G77" s="84">
        <f>'в постановление прил 5'!G198</f>
        <v>0</v>
      </c>
      <c r="H77" s="84">
        <f>'в постановление прил 5'!H198</f>
        <v>0</v>
      </c>
      <c r="I77" s="84">
        <f>'в постановление прил 5'!I198</f>
        <v>1878.4</v>
      </c>
      <c r="J77" s="84">
        <f>'в постановление прил 5'!J198</f>
        <v>0</v>
      </c>
    </row>
    <row r="78" spans="1:10" ht="15.75">
      <c r="A78" s="105"/>
      <c r="B78" s="110"/>
      <c r="C78" s="20">
        <v>43466</v>
      </c>
      <c r="D78" s="20">
        <v>45657</v>
      </c>
      <c r="E78" s="4">
        <v>2022</v>
      </c>
      <c r="F78" s="84">
        <f t="shared" si="7"/>
        <v>1841.2</v>
      </c>
      <c r="G78" s="84">
        <f>'в постановление прил 5'!G199</f>
        <v>0</v>
      </c>
      <c r="H78" s="84">
        <f>'в постановление прил 5'!H199</f>
        <v>0</v>
      </c>
      <c r="I78" s="84">
        <f>'в постановление прил 5'!I199</f>
        <v>1841.2</v>
      </c>
      <c r="J78" s="84">
        <f>'в постановление прил 5'!J199</f>
        <v>0</v>
      </c>
    </row>
    <row r="79" spans="1:10" ht="15.75">
      <c r="A79" s="105"/>
      <c r="B79" s="110"/>
      <c r="C79" s="20">
        <v>43466</v>
      </c>
      <c r="D79" s="20">
        <v>45657</v>
      </c>
      <c r="E79" s="4">
        <v>2023</v>
      </c>
      <c r="F79" s="84">
        <f t="shared" si="7"/>
        <v>1794.3</v>
      </c>
      <c r="G79" s="84">
        <f>'в постановление прил 5'!G200</f>
        <v>0</v>
      </c>
      <c r="H79" s="84">
        <f>'в постановление прил 5'!H200</f>
        <v>0</v>
      </c>
      <c r="I79" s="84">
        <f>'в постановление прил 5'!I200</f>
        <v>1794.3</v>
      </c>
      <c r="J79" s="84">
        <f>'в постановление прил 5'!J200</f>
        <v>0</v>
      </c>
    </row>
    <row r="80" spans="1:10" ht="15.75">
      <c r="A80" s="106"/>
      <c r="B80" s="111"/>
      <c r="C80" s="20">
        <v>43466</v>
      </c>
      <c r="D80" s="20">
        <v>45657</v>
      </c>
      <c r="E80" s="4">
        <v>2024</v>
      </c>
      <c r="F80" s="84">
        <f t="shared" si="7"/>
        <v>2200</v>
      </c>
      <c r="G80" s="84">
        <f>'в постановление прил 5'!G201</f>
        <v>0</v>
      </c>
      <c r="H80" s="84">
        <f>'в постановление прил 5'!H201</f>
        <v>0</v>
      </c>
      <c r="I80" s="84">
        <f>'в постановление прил 5'!I201</f>
        <v>2200</v>
      </c>
      <c r="J80" s="84">
        <f>'в постановление прил 5'!J201</f>
        <v>0</v>
      </c>
    </row>
    <row r="81" spans="1:10" s="12" customFormat="1" ht="15.75">
      <c r="A81" s="8" t="s">
        <v>1</v>
      </c>
      <c r="B81" s="8"/>
      <c r="C81" s="8"/>
      <c r="D81" s="8"/>
      <c r="E81" s="11"/>
      <c r="F81" s="84">
        <f>SUM(F75:F80)</f>
        <v>13209.199999999999</v>
      </c>
      <c r="G81" s="84">
        <f>SUM(G75:G80)</f>
        <v>0</v>
      </c>
      <c r="H81" s="84">
        <f>SUM(H75:H80)</f>
        <v>0</v>
      </c>
      <c r="I81" s="84">
        <f>SUM(I75:I80)</f>
        <v>13209.199999999999</v>
      </c>
      <c r="J81" s="84">
        <f>SUM(J75:J80)</f>
        <v>0</v>
      </c>
    </row>
    <row r="82" spans="1:10" s="12" customFormat="1" ht="15.75">
      <c r="A82" s="104" t="s">
        <v>84</v>
      </c>
      <c r="B82" s="104" t="s">
        <v>142</v>
      </c>
      <c r="C82" s="20">
        <v>43466</v>
      </c>
      <c r="D82" s="20">
        <v>45657</v>
      </c>
      <c r="E82" s="4">
        <v>2019</v>
      </c>
      <c r="F82" s="84">
        <f t="shared" si="7"/>
        <v>23540.800000000003</v>
      </c>
      <c r="G82" s="84">
        <f>'в постановление прил 5'!G203</f>
        <v>1081.9</v>
      </c>
      <c r="H82" s="84">
        <f>'в постановление прил 5'!H203</f>
        <v>9874.5</v>
      </c>
      <c r="I82" s="84">
        <f>'в постановление прил 5'!I203</f>
        <v>12584.400000000001</v>
      </c>
      <c r="J82" s="84">
        <f>'в постановление прил 5'!J203</f>
        <v>0</v>
      </c>
    </row>
    <row r="83" spans="1:10" s="12" customFormat="1" ht="15.75">
      <c r="A83" s="105"/>
      <c r="B83" s="110"/>
      <c r="C83" s="20">
        <v>43466</v>
      </c>
      <c r="D83" s="20">
        <v>45657</v>
      </c>
      <c r="E83" s="4">
        <v>2020</v>
      </c>
      <c r="F83" s="84">
        <f t="shared" si="7"/>
        <v>18374.363920000003</v>
      </c>
      <c r="G83" s="84">
        <f>'в постановление прил 5'!G204</f>
        <v>0</v>
      </c>
      <c r="H83" s="84">
        <f>'в постановление прил 5'!H204</f>
        <v>9114.9</v>
      </c>
      <c r="I83" s="84">
        <f>'в постановление прил 5'!I204</f>
        <v>9259.463920000002</v>
      </c>
      <c r="J83" s="84">
        <f>'в постановление прил 5'!J204</f>
        <v>0</v>
      </c>
    </row>
    <row r="84" spans="1:10" s="12" customFormat="1" ht="15.75">
      <c r="A84" s="105"/>
      <c r="B84" s="110"/>
      <c r="C84" s="20">
        <v>43466</v>
      </c>
      <c r="D84" s="20">
        <v>45657</v>
      </c>
      <c r="E84" s="4">
        <v>2021</v>
      </c>
      <c r="F84" s="84">
        <f t="shared" si="7"/>
        <v>7883.12</v>
      </c>
      <c r="G84" s="84">
        <f>'в постановление прил 5'!G205</f>
        <v>0</v>
      </c>
      <c r="H84" s="84">
        <f>'в постановление прил 5'!H205</f>
        <v>6937.099999999999</v>
      </c>
      <c r="I84" s="84">
        <f>'в постановление прил 5'!I205</f>
        <v>946.0200000000001</v>
      </c>
      <c r="J84" s="84">
        <f>'в постановление прил 5'!J205</f>
        <v>0</v>
      </c>
    </row>
    <row r="85" spans="1:10" s="12" customFormat="1" ht="15.75">
      <c r="A85" s="105"/>
      <c r="B85" s="110"/>
      <c r="C85" s="20">
        <v>43466</v>
      </c>
      <c r="D85" s="20">
        <v>45657</v>
      </c>
      <c r="E85" s="4">
        <v>2022</v>
      </c>
      <c r="F85" s="84">
        <f t="shared" si="7"/>
        <v>8480.5</v>
      </c>
      <c r="G85" s="84">
        <f>'в постановление прил 5'!G206</f>
        <v>0</v>
      </c>
      <c r="H85" s="84">
        <f>'в постановление прил 5'!H206</f>
        <v>7553.099999999999</v>
      </c>
      <c r="I85" s="84">
        <f>'в постановление прил 5'!I206</f>
        <v>927.4</v>
      </c>
      <c r="J85" s="84">
        <f>'в постановление прил 5'!J206</f>
        <v>0</v>
      </c>
    </row>
    <row r="86" spans="1:10" s="12" customFormat="1" ht="15.75">
      <c r="A86" s="105"/>
      <c r="B86" s="110"/>
      <c r="C86" s="20">
        <v>43466</v>
      </c>
      <c r="D86" s="20">
        <v>45657</v>
      </c>
      <c r="E86" s="4">
        <v>2023</v>
      </c>
      <c r="F86" s="84">
        <f t="shared" si="7"/>
        <v>9528.5</v>
      </c>
      <c r="G86" s="84">
        <f>'в постановление прил 5'!G207</f>
        <v>0</v>
      </c>
      <c r="H86" s="84">
        <f>'в постановление прил 5'!H207</f>
        <v>8624.8</v>
      </c>
      <c r="I86" s="84">
        <f>'в постановление прил 5'!I207</f>
        <v>903.6999999999999</v>
      </c>
      <c r="J86" s="84">
        <f>'в постановление прил 5'!J207</f>
        <v>0</v>
      </c>
    </row>
    <row r="87" spans="1:10" s="12" customFormat="1" ht="15.75">
      <c r="A87" s="106"/>
      <c r="B87" s="111"/>
      <c r="C87" s="20">
        <v>43466</v>
      </c>
      <c r="D87" s="20">
        <v>45657</v>
      </c>
      <c r="E87" s="4">
        <v>2024</v>
      </c>
      <c r="F87" s="84">
        <f t="shared" si="7"/>
        <v>13275.4</v>
      </c>
      <c r="G87" s="84">
        <f>'в постановление прил 5'!G208</f>
        <v>0</v>
      </c>
      <c r="H87" s="84">
        <f>'в постановление прил 5'!H208</f>
        <v>0</v>
      </c>
      <c r="I87" s="84">
        <f>'в постановление прил 5'!I208</f>
        <v>13275.4</v>
      </c>
      <c r="J87" s="84">
        <f>'в постановление прил 5'!J208</f>
        <v>0</v>
      </c>
    </row>
    <row r="88" spans="1:10" s="12" customFormat="1" ht="15.75">
      <c r="A88" s="8" t="s">
        <v>1</v>
      </c>
      <c r="B88" s="17"/>
      <c r="C88" s="8"/>
      <c r="D88" s="8"/>
      <c r="E88" s="11"/>
      <c r="F88" s="84">
        <f>SUM(F82:F87)</f>
        <v>81082.68392000001</v>
      </c>
      <c r="G88" s="84">
        <f>SUM(G82:G87)</f>
        <v>1081.9</v>
      </c>
      <c r="H88" s="84">
        <f>SUM(H82:H87)</f>
        <v>42104.399999999994</v>
      </c>
      <c r="I88" s="84">
        <f>SUM(I82:I87)</f>
        <v>37896.38392000001</v>
      </c>
      <c r="J88" s="84">
        <f>SUM(J82:J87)</f>
        <v>0</v>
      </c>
    </row>
    <row r="89" spans="1:10" s="12" customFormat="1" ht="15.75">
      <c r="A89" s="104" t="s">
        <v>101</v>
      </c>
      <c r="B89" s="104" t="s">
        <v>142</v>
      </c>
      <c r="C89" s="20">
        <v>43466</v>
      </c>
      <c r="D89" s="20">
        <v>45657</v>
      </c>
      <c r="E89" s="4">
        <v>2019</v>
      </c>
      <c r="F89" s="84">
        <f t="shared" si="7"/>
        <v>234</v>
      </c>
      <c r="G89" s="84">
        <f>'в постановление прил 5'!G329</f>
        <v>0</v>
      </c>
      <c r="H89" s="84">
        <f>'в постановление прил 5'!H329</f>
        <v>198</v>
      </c>
      <c r="I89" s="84">
        <f>'в постановление прил 5'!I329</f>
        <v>36</v>
      </c>
      <c r="J89" s="84">
        <f>'в постановление прил 5'!J329</f>
        <v>0</v>
      </c>
    </row>
    <row r="90" spans="1:10" s="12" customFormat="1" ht="15.75">
      <c r="A90" s="119"/>
      <c r="B90" s="110"/>
      <c r="C90" s="20">
        <v>43466</v>
      </c>
      <c r="D90" s="20">
        <v>45657</v>
      </c>
      <c r="E90" s="4">
        <v>2020</v>
      </c>
      <c r="F90" s="84">
        <f t="shared" si="7"/>
        <v>117.75</v>
      </c>
      <c r="G90" s="84">
        <f>'в постановление прил 5'!G330</f>
        <v>0</v>
      </c>
      <c r="H90" s="84">
        <f>'в постановление прил 5'!H330</f>
        <v>85.53</v>
      </c>
      <c r="I90" s="84">
        <f>'в постановление прил 5'!I330</f>
        <v>32.22</v>
      </c>
      <c r="J90" s="84">
        <f>'в постановление прил 5'!J330</f>
        <v>0</v>
      </c>
    </row>
    <row r="91" spans="1:10" s="12" customFormat="1" ht="15.75">
      <c r="A91" s="119"/>
      <c r="B91" s="110"/>
      <c r="C91" s="20">
        <v>43466</v>
      </c>
      <c r="D91" s="20">
        <v>45657</v>
      </c>
      <c r="E91" s="4">
        <v>2021</v>
      </c>
      <c r="F91" s="84">
        <f t="shared" si="7"/>
        <v>139.39999999999998</v>
      </c>
      <c r="G91" s="84">
        <f>'в постановление прил 5'!G331</f>
        <v>0</v>
      </c>
      <c r="H91" s="84">
        <f>'в постановление прил 5'!H331</f>
        <v>118.89999999999999</v>
      </c>
      <c r="I91" s="84">
        <f>'в постановление прил 5'!I331</f>
        <v>20.5</v>
      </c>
      <c r="J91" s="84">
        <f>'в постановление прил 5'!J331</f>
        <v>0</v>
      </c>
    </row>
    <row r="92" spans="1:10" s="12" customFormat="1" ht="15.75">
      <c r="A92" s="119"/>
      <c r="B92" s="110"/>
      <c r="C92" s="20">
        <v>43466</v>
      </c>
      <c r="D92" s="20">
        <v>45657</v>
      </c>
      <c r="E92" s="4">
        <v>2022</v>
      </c>
      <c r="F92" s="84">
        <f t="shared" si="7"/>
        <v>128.5</v>
      </c>
      <c r="G92" s="84">
        <f>'в постановление прил 5'!G332</f>
        <v>0</v>
      </c>
      <c r="H92" s="84">
        <f>'в постановление прил 5'!H332</f>
        <v>108.39999999999999</v>
      </c>
      <c r="I92" s="84">
        <f>'в постановление прил 5'!I332</f>
        <v>20.1</v>
      </c>
      <c r="J92" s="84">
        <f>'в постановление прил 5'!J332</f>
        <v>0</v>
      </c>
    </row>
    <row r="93" spans="1:10" s="12" customFormat="1" ht="15.75">
      <c r="A93" s="119"/>
      <c r="B93" s="110"/>
      <c r="C93" s="20">
        <v>43466</v>
      </c>
      <c r="D93" s="20">
        <v>45657</v>
      </c>
      <c r="E93" s="4">
        <v>2023</v>
      </c>
      <c r="F93" s="84">
        <f t="shared" si="7"/>
        <v>100.1</v>
      </c>
      <c r="G93" s="84">
        <f>'в постановление прил 5'!G333</f>
        <v>0</v>
      </c>
      <c r="H93" s="84">
        <f>'в постановление прил 5'!H333</f>
        <v>80.5</v>
      </c>
      <c r="I93" s="84">
        <f>'в постановление прил 5'!I333</f>
        <v>19.6</v>
      </c>
      <c r="J93" s="84">
        <f>'в постановление прил 5'!J333</f>
        <v>0</v>
      </c>
    </row>
    <row r="94" spans="1:10" s="12" customFormat="1" ht="15.75">
      <c r="A94" s="120"/>
      <c r="B94" s="111"/>
      <c r="C94" s="20">
        <v>43466</v>
      </c>
      <c r="D94" s="20">
        <v>45657</v>
      </c>
      <c r="E94" s="4">
        <v>2024</v>
      </c>
      <c r="F94" s="84">
        <f t="shared" si="7"/>
        <v>46</v>
      </c>
      <c r="G94" s="84">
        <f>'в постановление прил 5'!G334</f>
        <v>0</v>
      </c>
      <c r="H94" s="84">
        <f>'в постановление прил 5'!H334</f>
        <v>0</v>
      </c>
      <c r="I94" s="84">
        <f>'в постановление прил 5'!I334</f>
        <v>46</v>
      </c>
      <c r="J94" s="84">
        <f>'в постановление прил 5'!J334</f>
        <v>0</v>
      </c>
    </row>
    <row r="95" spans="1:10" s="12" customFormat="1" ht="15.75">
      <c r="A95" s="8" t="s">
        <v>1</v>
      </c>
      <c r="B95" s="17"/>
      <c r="C95" s="8"/>
      <c r="D95" s="8"/>
      <c r="E95" s="11"/>
      <c r="F95" s="84">
        <f>SUM(F89:F94)</f>
        <v>765.75</v>
      </c>
      <c r="G95" s="84">
        <f>SUM(G89:G94)</f>
        <v>0</v>
      </c>
      <c r="H95" s="84">
        <f>SUM(H89:H94)</f>
        <v>591.3299999999999</v>
      </c>
      <c r="I95" s="84">
        <f>SUM(I89:I94)</f>
        <v>174.42</v>
      </c>
      <c r="J95" s="84">
        <f>SUM(J89:J94)</f>
        <v>0</v>
      </c>
    </row>
    <row r="96" spans="1:10" ht="15.75">
      <c r="A96" s="104" t="s">
        <v>87</v>
      </c>
      <c r="B96" s="104" t="s">
        <v>142</v>
      </c>
      <c r="C96" s="20">
        <v>43466</v>
      </c>
      <c r="D96" s="20">
        <v>45657</v>
      </c>
      <c r="E96" s="4">
        <v>2019</v>
      </c>
      <c r="F96" s="84">
        <f t="shared" si="7"/>
        <v>1108.6</v>
      </c>
      <c r="G96" s="84">
        <f>'в постановление прил 5'!G364</f>
        <v>0</v>
      </c>
      <c r="H96" s="84">
        <f>'в постановление прил 5'!H364</f>
        <v>0</v>
      </c>
      <c r="I96" s="84">
        <f>'в постановление прил 5'!I364</f>
        <v>1108.6</v>
      </c>
      <c r="J96" s="84">
        <f>'в постановление прил 5'!J364</f>
        <v>0</v>
      </c>
    </row>
    <row r="97" spans="1:10" ht="15.75">
      <c r="A97" s="105"/>
      <c r="B97" s="110"/>
      <c r="C97" s="20">
        <v>43466</v>
      </c>
      <c r="D97" s="20">
        <v>45657</v>
      </c>
      <c r="E97" s="4">
        <v>2020</v>
      </c>
      <c r="F97" s="84">
        <f t="shared" si="7"/>
        <v>861.4396</v>
      </c>
      <c r="G97" s="84">
        <f>'в постановление прил 5'!G365</f>
        <v>0</v>
      </c>
      <c r="H97" s="84">
        <f>'в постановление прил 5'!H365</f>
        <v>0</v>
      </c>
      <c r="I97" s="84">
        <f>'в постановление прил 5'!I365</f>
        <v>861.4396</v>
      </c>
      <c r="J97" s="84">
        <f>'в постановление прил 5'!J365</f>
        <v>0</v>
      </c>
    </row>
    <row r="98" spans="1:10" ht="15.75">
      <c r="A98" s="105"/>
      <c r="B98" s="110"/>
      <c r="C98" s="20">
        <v>43466</v>
      </c>
      <c r="D98" s="20">
        <v>45657</v>
      </c>
      <c r="E98" s="4">
        <v>2021</v>
      </c>
      <c r="F98" s="84">
        <f t="shared" si="7"/>
        <v>1242.6</v>
      </c>
      <c r="G98" s="84">
        <f>'в постановление прил 5'!G366</f>
        <v>0</v>
      </c>
      <c r="H98" s="84">
        <f>'в постановление прил 5'!H366</f>
        <v>0</v>
      </c>
      <c r="I98" s="84">
        <f>'в постановление прил 5'!I366</f>
        <v>1242.6</v>
      </c>
      <c r="J98" s="84">
        <f>'в постановление прил 5'!J366</f>
        <v>0</v>
      </c>
    </row>
    <row r="99" spans="1:10" ht="15.75">
      <c r="A99" s="105"/>
      <c r="B99" s="110"/>
      <c r="C99" s="20">
        <v>43466</v>
      </c>
      <c r="D99" s="20">
        <v>45657</v>
      </c>
      <c r="E99" s="4">
        <v>2022</v>
      </c>
      <c r="F99" s="84">
        <f t="shared" si="7"/>
        <v>1217.8999999999999</v>
      </c>
      <c r="G99" s="84">
        <f>'в постановление прил 5'!G367</f>
        <v>0</v>
      </c>
      <c r="H99" s="84">
        <f>'в постановление прил 5'!H367</f>
        <v>0</v>
      </c>
      <c r="I99" s="84">
        <f>'в постановление прил 5'!I367</f>
        <v>1217.8999999999999</v>
      </c>
      <c r="J99" s="84">
        <f>'в постановление прил 5'!J367</f>
        <v>0</v>
      </c>
    </row>
    <row r="100" spans="1:10" ht="15.75">
      <c r="A100" s="105"/>
      <c r="B100" s="110"/>
      <c r="C100" s="20">
        <v>43466</v>
      </c>
      <c r="D100" s="20">
        <v>45657</v>
      </c>
      <c r="E100" s="4">
        <v>2023</v>
      </c>
      <c r="F100" s="84">
        <f t="shared" si="7"/>
        <v>1186.9</v>
      </c>
      <c r="G100" s="84">
        <f>'в постановление прил 5'!G368</f>
        <v>0</v>
      </c>
      <c r="H100" s="84">
        <f>'в постановление прил 5'!H368</f>
        <v>0</v>
      </c>
      <c r="I100" s="84">
        <f>'в постановление прил 5'!I368</f>
        <v>1186.9</v>
      </c>
      <c r="J100" s="84">
        <f>'в постановление прил 5'!J368</f>
        <v>0</v>
      </c>
    </row>
    <row r="101" spans="1:10" ht="15.75">
      <c r="A101" s="106"/>
      <c r="B101" s="111"/>
      <c r="C101" s="20">
        <v>43466</v>
      </c>
      <c r="D101" s="20">
        <v>45657</v>
      </c>
      <c r="E101" s="4">
        <v>2024</v>
      </c>
      <c r="F101" s="84">
        <f t="shared" si="7"/>
        <v>1175.4</v>
      </c>
      <c r="G101" s="84">
        <f>'в постановление прил 5'!G369</f>
        <v>0</v>
      </c>
      <c r="H101" s="84">
        <f>'в постановление прил 5'!H369</f>
        <v>0</v>
      </c>
      <c r="I101" s="84">
        <f>'в постановление прил 5'!I369</f>
        <v>1175.4</v>
      </c>
      <c r="J101" s="84">
        <f>'в постановление прил 5'!J369</f>
        <v>0</v>
      </c>
    </row>
    <row r="102" spans="1:10" s="12" customFormat="1" ht="15.75">
      <c r="A102" s="8" t="s">
        <v>1</v>
      </c>
      <c r="B102" s="8"/>
      <c r="C102" s="8"/>
      <c r="D102" s="8"/>
      <c r="E102" s="11"/>
      <c r="F102" s="84">
        <f t="shared" si="7"/>
        <v>6792.839599999999</v>
      </c>
      <c r="G102" s="84">
        <f>SUM(G96:G101)</f>
        <v>0</v>
      </c>
      <c r="H102" s="84">
        <f>SUM(H96:H101)</f>
        <v>0</v>
      </c>
      <c r="I102" s="84">
        <f>SUM(I96:I101)</f>
        <v>6792.839599999999</v>
      </c>
      <c r="J102" s="84">
        <f>SUM(J96:J101)</f>
        <v>0</v>
      </c>
    </row>
    <row r="103" spans="1:10" ht="15.75" customHeight="1">
      <c r="A103" s="107" t="s">
        <v>203</v>
      </c>
      <c r="B103" s="104" t="s">
        <v>142</v>
      </c>
      <c r="C103" s="20">
        <v>43466</v>
      </c>
      <c r="D103" s="20">
        <v>45657</v>
      </c>
      <c r="E103" s="4">
        <v>2019</v>
      </c>
      <c r="F103" s="84">
        <f aca="true" t="shared" si="8" ref="F103:F136">SUM(G103:J103)</f>
        <v>0</v>
      </c>
      <c r="G103" s="84">
        <f>'в постановление прил 5'!G476</f>
        <v>0</v>
      </c>
      <c r="H103" s="84">
        <f>'в постановление прил 5'!H476</f>
        <v>0</v>
      </c>
      <c r="I103" s="84">
        <f>'в постановление прил 5'!I476</f>
        <v>0</v>
      </c>
      <c r="J103" s="84">
        <f>'в постановление прил 5'!J476</f>
        <v>0</v>
      </c>
    </row>
    <row r="104" spans="1:10" ht="15.75">
      <c r="A104" s="116"/>
      <c r="B104" s="110"/>
      <c r="C104" s="20">
        <v>43466</v>
      </c>
      <c r="D104" s="20">
        <v>45657</v>
      </c>
      <c r="E104" s="4">
        <v>2020</v>
      </c>
      <c r="F104" s="84">
        <f t="shared" si="8"/>
        <v>36906.40027</v>
      </c>
      <c r="G104" s="84">
        <f>'в постановление прил 5'!G477</f>
        <v>3840.95454</v>
      </c>
      <c r="H104" s="84">
        <f>'в постановление прил 5'!H477</f>
        <v>33065.44573</v>
      </c>
      <c r="I104" s="84">
        <f>'в постановление прил 5'!I477</f>
        <v>0</v>
      </c>
      <c r="J104" s="84">
        <f>'в постановление прил 5'!J477</f>
        <v>0</v>
      </c>
    </row>
    <row r="105" spans="1:10" ht="15.75">
      <c r="A105" s="116"/>
      <c r="B105" s="110"/>
      <c r="C105" s="20">
        <v>43466</v>
      </c>
      <c r="D105" s="20">
        <v>45657</v>
      </c>
      <c r="E105" s="4">
        <v>2021</v>
      </c>
      <c r="F105" s="84">
        <f t="shared" si="8"/>
        <v>35188.8</v>
      </c>
      <c r="G105" s="84">
        <f>'в постановление прил 5'!G478</f>
        <v>0</v>
      </c>
      <c r="H105" s="84">
        <f>'в постановление прил 5'!H478</f>
        <v>35188.8</v>
      </c>
      <c r="I105" s="84">
        <f>'в постановление прил 5'!I478</f>
        <v>0</v>
      </c>
      <c r="J105" s="84">
        <f>'в постановление прил 5'!J478</f>
        <v>0</v>
      </c>
    </row>
    <row r="106" spans="1:10" ht="15.75">
      <c r="A106" s="116"/>
      <c r="B106" s="110"/>
      <c r="C106" s="20">
        <v>43466</v>
      </c>
      <c r="D106" s="20">
        <v>45657</v>
      </c>
      <c r="E106" s="4">
        <v>2022</v>
      </c>
      <c r="F106" s="84">
        <f t="shared" si="8"/>
        <v>35195.4</v>
      </c>
      <c r="G106" s="84">
        <f>'в постановление прил 5'!G479</f>
        <v>0</v>
      </c>
      <c r="H106" s="84">
        <f>'в постановление прил 5'!H479</f>
        <v>35195.4</v>
      </c>
      <c r="I106" s="84">
        <f>'в постановление прил 5'!I479</f>
        <v>0</v>
      </c>
      <c r="J106" s="84">
        <f>'в постановление прил 5'!J479</f>
        <v>0</v>
      </c>
    </row>
    <row r="107" spans="1:10" ht="15.75">
      <c r="A107" s="116"/>
      <c r="B107" s="110"/>
      <c r="C107" s="20">
        <v>43466</v>
      </c>
      <c r="D107" s="20">
        <v>45657</v>
      </c>
      <c r="E107" s="4">
        <v>2023</v>
      </c>
      <c r="F107" s="84">
        <f t="shared" si="8"/>
        <v>35195.4</v>
      </c>
      <c r="G107" s="84">
        <f>'в постановление прил 5'!G480</f>
        <v>0</v>
      </c>
      <c r="H107" s="84">
        <f>'в постановление прил 5'!H480</f>
        <v>35195.4</v>
      </c>
      <c r="I107" s="84">
        <f>'в постановление прил 5'!I480</f>
        <v>0</v>
      </c>
      <c r="J107" s="84">
        <f>'в постановление прил 5'!J480</f>
        <v>0</v>
      </c>
    </row>
    <row r="108" spans="1:10" ht="15.75">
      <c r="A108" s="117"/>
      <c r="B108" s="111"/>
      <c r="C108" s="20">
        <v>43466</v>
      </c>
      <c r="D108" s="20">
        <v>45657</v>
      </c>
      <c r="E108" s="4">
        <v>2024</v>
      </c>
      <c r="F108" s="84">
        <f t="shared" si="8"/>
        <v>0</v>
      </c>
      <c r="G108" s="84">
        <f>'в постановление прил 5'!G481</f>
        <v>0</v>
      </c>
      <c r="H108" s="84">
        <f>'в постановление прил 5'!H481</f>
        <v>0</v>
      </c>
      <c r="I108" s="84">
        <f>'в постановление прил 5'!I481</f>
        <v>0</v>
      </c>
      <c r="J108" s="84">
        <f>'в постановление прил 5'!J481</f>
        <v>0</v>
      </c>
    </row>
    <row r="109" spans="1:10" s="12" customFormat="1" ht="15.75">
      <c r="A109" s="8" t="s">
        <v>1</v>
      </c>
      <c r="B109" s="8"/>
      <c r="C109" s="8"/>
      <c r="D109" s="8"/>
      <c r="E109" s="11"/>
      <c r="F109" s="84">
        <f t="shared" si="8"/>
        <v>142486.00027</v>
      </c>
      <c r="G109" s="84">
        <f>SUM(G103:G108)</f>
        <v>3840.95454</v>
      </c>
      <c r="H109" s="84">
        <f>SUM(H103:H108)</f>
        <v>138645.04572999998</v>
      </c>
      <c r="I109" s="84">
        <f>SUM(I103:I108)</f>
        <v>0</v>
      </c>
      <c r="J109" s="84">
        <f>SUM(J103:J108)</f>
        <v>0</v>
      </c>
    </row>
    <row r="110" spans="1:10" s="51" customFormat="1" ht="15.75" customHeight="1">
      <c r="A110" s="107" t="s">
        <v>208</v>
      </c>
      <c r="B110" s="118" t="s">
        <v>61</v>
      </c>
      <c r="C110" s="20">
        <v>43466</v>
      </c>
      <c r="D110" s="20">
        <v>45657</v>
      </c>
      <c r="E110" s="4">
        <v>2019</v>
      </c>
      <c r="F110" s="84">
        <f t="shared" si="8"/>
        <v>0</v>
      </c>
      <c r="G110" s="84">
        <f>'в постановление прил 5'!G497</f>
        <v>0</v>
      </c>
      <c r="H110" s="84">
        <f>'в постановление прил 5'!H497</f>
        <v>0</v>
      </c>
      <c r="I110" s="84">
        <f>'в постановление прил 5'!I497</f>
        <v>0</v>
      </c>
      <c r="J110" s="84">
        <f>'в постановление прил 5'!J497</f>
        <v>0</v>
      </c>
    </row>
    <row r="111" spans="1:10" s="51" customFormat="1" ht="15.75">
      <c r="A111" s="116"/>
      <c r="B111" s="108"/>
      <c r="C111" s="20">
        <v>43466</v>
      </c>
      <c r="D111" s="20">
        <v>45657</v>
      </c>
      <c r="E111" s="4">
        <v>2020</v>
      </c>
      <c r="F111" s="84">
        <f t="shared" si="8"/>
        <v>272095.9</v>
      </c>
      <c r="G111" s="84">
        <f>'в постановление прил 5'!G498</f>
        <v>0</v>
      </c>
      <c r="H111" s="84">
        <f>'в постановление прил 5'!H498</f>
        <v>272095.9</v>
      </c>
      <c r="I111" s="84">
        <f>'в постановление прил 5'!I498</f>
        <v>0</v>
      </c>
      <c r="J111" s="84">
        <f>'в постановление прил 5'!J498</f>
        <v>0</v>
      </c>
    </row>
    <row r="112" spans="1:10" s="51" customFormat="1" ht="15.75">
      <c r="A112" s="116"/>
      <c r="B112" s="108"/>
      <c r="C112" s="20">
        <v>43466</v>
      </c>
      <c r="D112" s="20">
        <v>45657</v>
      </c>
      <c r="E112" s="4">
        <v>2021</v>
      </c>
      <c r="F112" s="84">
        <f t="shared" si="8"/>
        <v>265275.7</v>
      </c>
      <c r="G112" s="84">
        <f>'в постановление прил 5'!G499</f>
        <v>0</v>
      </c>
      <c r="H112" s="84">
        <f>'в постановление прил 5'!H499</f>
        <v>265275.7</v>
      </c>
      <c r="I112" s="84">
        <f>'в постановление прил 5'!I499</f>
        <v>0</v>
      </c>
      <c r="J112" s="84">
        <f>'в постановление прил 5'!J499</f>
        <v>0</v>
      </c>
    </row>
    <row r="113" spans="1:10" s="51" customFormat="1" ht="15.75">
      <c r="A113" s="116"/>
      <c r="B113" s="108"/>
      <c r="C113" s="20">
        <v>43466</v>
      </c>
      <c r="D113" s="20">
        <v>45657</v>
      </c>
      <c r="E113" s="4">
        <v>2022</v>
      </c>
      <c r="F113" s="84">
        <f t="shared" si="8"/>
        <v>281313.2</v>
      </c>
      <c r="G113" s="84">
        <f>'в постановление прил 5'!G500</f>
        <v>0</v>
      </c>
      <c r="H113" s="84">
        <f>'в постановление прил 5'!H500</f>
        <v>281313.2</v>
      </c>
      <c r="I113" s="84">
        <f>'в постановление прил 5'!I500</f>
        <v>0</v>
      </c>
      <c r="J113" s="84">
        <f>'в постановление прил 5'!J500</f>
        <v>0</v>
      </c>
    </row>
    <row r="114" spans="1:10" s="51" customFormat="1" ht="15.75">
      <c r="A114" s="116"/>
      <c r="B114" s="108"/>
      <c r="C114" s="20">
        <v>43466</v>
      </c>
      <c r="D114" s="20">
        <v>45657</v>
      </c>
      <c r="E114" s="4">
        <v>2023</v>
      </c>
      <c r="F114" s="84">
        <f t="shared" si="8"/>
        <v>282995.8</v>
      </c>
      <c r="G114" s="84">
        <f>'в постановление прил 5'!G501</f>
        <v>0</v>
      </c>
      <c r="H114" s="84">
        <f>'в постановление прил 5'!H501</f>
        <v>282995.8</v>
      </c>
      <c r="I114" s="84">
        <f>'в постановление прил 5'!I501</f>
        <v>0</v>
      </c>
      <c r="J114" s="84">
        <f>'в постановление прил 5'!J501</f>
        <v>0</v>
      </c>
    </row>
    <row r="115" spans="1:10" s="51" customFormat="1" ht="15.75">
      <c r="A115" s="117"/>
      <c r="B115" s="109"/>
      <c r="C115" s="20">
        <v>43466</v>
      </c>
      <c r="D115" s="20">
        <v>45657</v>
      </c>
      <c r="E115" s="4">
        <v>2024</v>
      </c>
      <c r="F115" s="84">
        <f t="shared" si="8"/>
        <v>0</v>
      </c>
      <c r="G115" s="84">
        <f>'в постановление прил 5'!G502</f>
        <v>0</v>
      </c>
      <c r="H115" s="84">
        <f>'в постановление прил 5'!H502</f>
        <v>0</v>
      </c>
      <c r="I115" s="84">
        <f>'в постановление прил 5'!I502</f>
        <v>0</v>
      </c>
      <c r="J115" s="84">
        <f>'в постановление прил 5'!J502</f>
        <v>0</v>
      </c>
    </row>
    <row r="116" spans="1:10" s="51" customFormat="1" ht="15.75">
      <c r="A116" s="50" t="s">
        <v>1</v>
      </c>
      <c r="B116" s="50"/>
      <c r="C116" s="50"/>
      <c r="D116" s="50"/>
      <c r="E116" s="11"/>
      <c r="F116" s="84">
        <f t="shared" si="8"/>
        <v>1101680.6</v>
      </c>
      <c r="G116" s="84">
        <f>SUM(G110:G115)</f>
        <v>0</v>
      </c>
      <c r="H116" s="84">
        <f>SUM(H110:H115)</f>
        <v>1101680.6</v>
      </c>
      <c r="I116" s="84">
        <f>SUM(I110:I115)</f>
        <v>0</v>
      </c>
      <c r="J116" s="84">
        <f>SUM(J110:J115)</f>
        <v>0</v>
      </c>
    </row>
    <row r="117" spans="1:10" s="51" customFormat="1" ht="15.75" customHeight="1">
      <c r="A117" s="107" t="s">
        <v>209</v>
      </c>
      <c r="B117" s="118" t="s">
        <v>61</v>
      </c>
      <c r="C117" s="20">
        <v>43466</v>
      </c>
      <c r="D117" s="20">
        <v>45657</v>
      </c>
      <c r="E117" s="4">
        <v>2019</v>
      </c>
      <c r="F117" s="84">
        <f t="shared" si="8"/>
        <v>0</v>
      </c>
      <c r="G117" s="84">
        <f>'в постановление прил 5'!G504</f>
        <v>0</v>
      </c>
      <c r="H117" s="84">
        <f>'в постановление прил 5'!H504</f>
        <v>0</v>
      </c>
      <c r="I117" s="84">
        <f>'в постановление прил 5'!I504</f>
        <v>0</v>
      </c>
      <c r="J117" s="84">
        <f>'в постановление прил 5'!J504</f>
        <v>0</v>
      </c>
    </row>
    <row r="118" spans="1:10" s="51" customFormat="1" ht="15.75">
      <c r="A118" s="116"/>
      <c r="B118" s="108"/>
      <c r="C118" s="20">
        <v>43466</v>
      </c>
      <c r="D118" s="20">
        <v>45657</v>
      </c>
      <c r="E118" s="4">
        <v>2020</v>
      </c>
      <c r="F118" s="84">
        <f t="shared" si="8"/>
        <v>2239.12078</v>
      </c>
      <c r="G118" s="84">
        <f>'в постановление прил 5'!G505</f>
        <v>1320.18498</v>
      </c>
      <c r="H118" s="84">
        <f>'в постановление прил 5'!H505</f>
        <v>650.2413</v>
      </c>
      <c r="I118" s="84">
        <f>'в постановление прил 5'!I505</f>
        <v>268.6945</v>
      </c>
      <c r="J118" s="84">
        <f>'в постановление прил 5'!J505</f>
        <v>0</v>
      </c>
    </row>
    <row r="119" spans="1:10" s="51" customFormat="1" ht="15.75">
      <c r="A119" s="116"/>
      <c r="B119" s="108"/>
      <c r="C119" s="20">
        <v>43466</v>
      </c>
      <c r="D119" s="20">
        <v>45657</v>
      </c>
      <c r="E119" s="4">
        <v>2021</v>
      </c>
      <c r="F119" s="84">
        <f t="shared" si="8"/>
        <v>0</v>
      </c>
      <c r="G119" s="84">
        <f>'в постановление прил 5'!G506</f>
        <v>0</v>
      </c>
      <c r="H119" s="84">
        <f>'в постановление прил 5'!H506</f>
        <v>0</v>
      </c>
      <c r="I119" s="84">
        <f>'в постановление прил 5'!I506</f>
        <v>0</v>
      </c>
      <c r="J119" s="84">
        <f>'в постановление прил 5'!J506</f>
        <v>0</v>
      </c>
    </row>
    <row r="120" spans="1:10" s="51" customFormat="1" ht="15.75">
      <c r="A120" s="116"/>
      <c r="B120" s="108"/>
      <c r="C120" s="20">
        <v>43466</v>
      </c>
      <c r="D120" s="20">
        <v>45657</v>
      </c>
      <c r="E120" s="4">
        <v>2022</v>
      </c>
      <c r="F120" s="84">
        <f t="shared" si="8"/>
        <v>0</v>
      </c>
      <c r="G120" s="84">
        <f>'в постановление прил 5'!G507</f>
        <v>0</v>
      </c>
      <c r="H120" s="84">
        <f>'в постановление прил 5'!H507</f>
        <v>0</v>
      </c>
      <c r="I120" s="84">
        <f>'в постановление прил 5'!I507</f>
        <v>0</v>
      </c>
      <c r="J120" s="84">
        <f>'в постановление прил 5'!J507</f>
        <v>0</v>
      </c>
    </row>
    <row r="121" spans="1:10" s="51" customFormat="1" ht="15.75">
      <c r="A121" s="116"/>
      <c r="B121" s="108"/>
      <c r="C121" s="20">
        <v>43466</v>
      </c>
      <c r="D121" s="20">
        <v>45657</v>
      </c>
      <c r="E121" s="4">
        <v>2023</v>
      </c>
      <c r="F121" s="84">
        <f t="shared" si="8"/>
        <v>0</v>
      </c>
      <c r="G121" s="84">
        <f>'в постановление прил 5'!G508</f>
        <v>0</v>
      </c>
      <c r="H121" s="84">
        <f>'в постановление прил 5'!H508</f>
        <v>0</v>
      </c>
      <c r="I121" s="84">
        <f>'в постановление прил 5'!I508</f>
        <v>0</v>
      </c>
      <c r="J121" s="84">
        <f>'в постановление прил 5'!J508</f>
        <v>0</v>
      </c>
    </row>
    <row r="122" spans="1:10" s="51" customFormat="1" ht="15.75">
      <c r="A122" s="117"/>
      <c r="B122" s="109"/>
      <c r="C122" s="20">
        <v>43466</v>
      </c>
      <c r="D122" s="20">
        <v>45657</v>
      </c>
      <c r="E122" s="4">
        <v>2024</v>
      </c>
      <c r="F122" s="84">
        <f t="shared" si="8"/>
        <v>0</v>
      </c>
      <c r="G122" s="84">
        <f>'в постановление прил 5'!G509</f>
        <v>0</v>
      </c>
      <c r="H122" s="84">
        <f>'в постановление прил 5'!H509</f>
        <v>0</v>
      </c>
      <c r="I122" s="84">
        <f>'в постановление прил 5'!I509</f>
        <v>0</v>
      </c>
      <c r="J122" s="84">
        <f>'в постановление прил 5'!J509</f>
        <v>0</v>
      </c>
    </row>
    <row r="123" spans="1:10" s="51" customFormat="1" ht="15.75">
      <c r="A123" s="50" t="s">
        <v>1</v>
      </c>
      <c r="B123" s="50"/>
      <c r="C123" s="50"/>
      <c r="D123" s="50"/>
      <c r="E123" s="11"/>
      <c r="F123" s="84">
        <f t="shared" si="8"/>
        <v>2239.12078</v>
      </c>
      <c r="G123" s="84">
        <f>SUM(G117:G122)</f>
        <v>1320.18498</v>
      </c>
      <c r="H123" s="84">
        <f>SUM(H117:H122)</f>
        <v>650.2413</v>
      </c>
      <c r="I123" s="84">
        <f>SUM(I117:I122)</f>
        <v>268.6945</v>
      </c>
      <c r="J123" s="84">
        <f>SUM(J117:J122)</f>
        <v>0</v>
      </c>
    </row>
    <row r="124" spans="1:10" s="51" customFormat="1" ht="15.75" customHeight="1">
      <c r="A124" s="107" t="s">
        <v>210</v>
      </c>
      <c r="B124" s="118" t="s">
        <v>61</v>
      </c>
      <c r="C124" s="20">
        <v>43466</v>
      </c>
      <c r="D124" s="20">
        <v>45657</v>
      </c>
      <c r="E124" s="4">
        <v>2019</v>
      </c>
      <c r="F124" s="84">
        <f t="shared" si="8"/>
        <v>0</v>
      </c>
      <c r="G124" s="84">
        <f>'в постановление прил 5'!G511</f>
        <v>0</v>
      </c>
      <c r="H124" s="84">
        <f>'в постановление прил 5'!H511</f>
        <v>0</v>
      </c>
      <c r="I124" s="84">
        <f>'в постановление прил 5'!I511</f>
        <v>0</v>
      </c>
      <c r="J124" s="84">
        <f>'в постановление прил 5'!J511</f>
        <v>0</v>
      </c>
    </row>
    <row r="125" spans="1:10" s="51" customFormat="1" ht="15.75">
      <c r="A125" s="116"/>
      <c r="B125" s="108"/>
      <c r="C125" s="20">
        <v>43466</v>
      </c>
      <c r="D125" s="20">
        <v>45657</v>
      </c>
      <c r="E125" s="4">
        <v>2020</v>
      </c>
      <c r="F125" s="84">
        <f t="shared" si="8"/>
        <v>5065.08504</v>
      </c>
      <c r="G125" s="84">
        <f>'в постановление прил 5'!G512</f>
        <v>2986.37437</v>
      </c>
      <c r="H125" s="84">
        <f>'в постановление прил 5'!H512</f>
        <v>1470.90048</v>
      </c>
      <c r="I125" s="84">
        <f>'в постановление прил 5'!I512</f>
        <v>607.8101899999999</v>
      </c>
      <c r="J125" s="84">
        <f>'в постановление прил 5'!J512</f>
        <v>0</v>
      </c>
    </row>
    <row r="126" spans="1:10" s="51" customFormat="1" ht="15.75">
      <c r="A126" s="116"/>
      <c r="B126" s="108"/>
      <c r="C126" s="20">
        <v>43466</v>
      </c>
      <c r="D126" s="20">
        <v>45657</v>
      </c>
      <c r="E126" s="4">
        <v>2021</v>
      </c>
      <c r="F126" s="84">
        <f t="shared" si="8"/>
        <v>0</v>
      </c>
      <c r="G126" s="84">
        <f>'в постановление прил 5'!G513</f>
        <v>0</v>
      </c>
      <c r="H126" s="84">
        <f>'в постановление прил 5'!H513</f>
        <v>0</v>
      </c>
      <c r="I126" s="84">
        <f>'в постановление прил 5'!I513</f>
        <v>0</v>
      </c>
      <c r="J126" s="84">
        <f>'в постановление прил 5'!J513</f>
        <v>0</v>
      </c>
    </row>
    <row r="127" spans="1:10" s="51" customFormat="1" ht="15.75">
      <c r="A127" s="116"/>
      <c r="B127" s="108"/>
      <c r="C127" s="20">
        <v>43466</v>
      </c>
      <c r="D127" s="20">
        <v>45657</v>
      </c>
      <c r="E127" s="4">
        <v>2022</v>
      </c>
      <c r="F127" s="84">
        <f t="shared" si="8"/>
        <v>0</v>
      </c>
      <c r="G127" s="84">
        <f>'в постановление прил 5'!G514</f>
        <v>0</v>
      </c>
      <c r="H127" s="84">
        <f>'в постановление прил 5'!H514</f>
        <v>0</v>
      </c>
      <c r="I127" s="84">
        <f>'в постановление прил 5'!I514</f>
        <v>0</v>
      </c>
      <c r="J127" s="84">
        <f>'в постановление прил 5'!J514</f>
        <v>0</v>
      </c>
    </row>
    <row r="128" spans="1:10" s="51" customFormat="1" ht="15.75">
      <c r="A128" s="116"/>
      <c r="B128" s="108"/>
      <c r="C128" s="20">
        <v>43466</v>
      </c>
      <c r="D128" s="20">
        <v>45657</v>
      </c>
      <c r="E128" s="4">
        <v>2023</v>
      </c>
      <c r="F128" s="84">
        <f t="shared" si="8"/>
        <v>0</v>
      </c>
      <c r="G128" s="84">
        <f>'в постановление прил 5'!G515</f>
        <v>0</v>
      </c>
      <c r="H128" s="84">
        <f>'в постановление прил 5'!H515</f>
        <v>0</v>
      </c>
      <c r="I128" s="84">
        <f>'в постановление прил 5'!I515</f>
        <v>0</v>
      </c>
      <c r="J128" s="84">
        <f>'в постановление прил 5'!J515</f>
        <v>0</v>
      </c>
    </row>
    <row r="129" spans="1:10" s="51" customFormat="1" ht="15.75">
      <c r="A129" s="117"/>
      <c r="B129" s="109"/>
      <c r="C129" s="20">
        <v>43466</v>
      </c>
      <c r="D129" s="20">
        <v>45657</v>
      </c>
      <c r="E129" s="4">
        <v>2024</v>
      </c>
      <c r="F129" s="84">
        <f t="shared" si="8"/>
        <v>0</v>
      </c>
      <c r="G129" s="84">
        <f>'в постановление прил 5'!G516</f>
        <v>0</v>
      </c>
      <c r="H129" s="84">
        <f>'в постановление прил 5'!H516</f>
        <v>0</v>
      </c>
      <c r="I129" s="84">
        <f>'в постановление прил 5'!I516</f>
        <v>0</v>
      </c>
      <c r="J129" s="84">
        <f>'в постановление прил 5'!J516</f>
        <v>0</v>
      </c>
    </row>
    <row r="130" spans="1:10" s="51" customFormat="1" ht="15.75">
      <c r="A130" s="50" t="s">
        <v>1</v>
      </c>
      <c r="B130" s="50"/>
      <c r="C130" s="50"/>
      <c r="D130" s="50"/>
      <c r="E130" s="11"/>
      <c r="F130" s="84">
        <f t="shared" si="8"/>
        <v>5065.08504</v>
      </c>
      <c r="G130" s="84">
        <f>SUM(G124:G129)</f>
        <v>2986.37437</v>
      </c>
      <c r="H130" s="84">
        <f>SUM(H124:H129)</f>
        <v>1470.90048</v>
      </c>
      <c r="I130" s="84">
        <f>SUM(I124:I129)</f>
        <v>607.8101899999999</v>
      </c>
      <c r="J130" s="84">
        <f>SUM(J124:J129)</f>
        <v>0</v>
      </c>
    </row>
    <row r="131" spans="1:10" s="51" customFormat="1" ht="15.75" customHeight="1">
      <c r="A131" s="107" t="s">
        <v>223</v>
      </c>
      <c r="B131" s="107" t="s">
        <v>61</v>
      </c>
      <c r="C131" s="20">
        <v>43466</v>
      </c>
      <c r="D131" s="20">
        <v>45657</v>
      </c>
      <c r="E131" s="4">
        <v>2019</v>
      </c>
      <c r="F131" s="84">
        <f t="shared" si="8"/>
        <v>0</v>
      </c>
      <c r="G131" s="84">
        <f>'в постановление прил 5'!G518</f>
        <v>0</v>
      </c>
      <c r="H131" s="84">
        <f>'в постановление прил 5'!H518</f>
        <v>0</v>
      </c>
      <c r="I131" s="84">
        <f>'в постановление прил 5'!I518</f>
        <v>0</v>
      </c>
      <c r="J131" s="84">
        <f>'в постановление прил 5'!J518</f>
        <v>0</v>
      </c>
    </row>
    <row r="132" spans="1:10" s="51" customFormat="1" ht="15.75">
      <c r="A132" s="116"/>
      <c r="B132" s="108"/>
      <c r="C132" s="20">
        <v>43466</v>
      </c>
      <c r="D132" s="20">
        <v>45657</v>
      </c>
      <c r="E132" s="4">
        <v>2020</v>
      </c>
      <c r="F132" s="84">
        <f t="shared" si="8"/>
        <v>7342.60001</v>
      </c>
      <c r="G132" s="84">
        <f>'в постановление прил 5'!G519</f>
        <v>0</v>
      </c>
      <c r="H132" s="84">
        <f>'в постановление прил 5'!H519</f>
        <v>6975.47</v>
      </c>
      <c r="I132" s="84">
        <f>'в постановление прил 5'!I519</f>
        <v>367.13001</v>
      </c>
      <c r="J132" s="84">
        <f>'в постановление прил 5'!J519</f>
        <v>0</v>
      </c>
    </row>
    <row r="133" spans="1:10" s="51" customFormat="1" ht="15.75">
      <c r="A133" s="116"/>
      <c r="B133" s="108"/>
      <c r="C133" s="20">
        <v>43466</v>
      </c>
      <c r="D133" s="20">
        <v>45657</v>
      </c>
      <c r="E133" s="4">
        <v>2021</v>
      </c>
      <c r="F133" s="84">
        <f t="shared" si="8"/>
        <v>7597.445999999999</v>
      </c>
      <c r="G133" s="84">
        <f>'в постановление прил 5'!G520</f>
        <v>0</v>
      </c>
      <c r="H133" s="84">
        <f>'в постановление прил 5'!H520</f>
        <v>7217.573699999999</v>
      </c>
      <c r="I133" s="84">
        <f>'в постановление прил 5'!I520</f>
        <v>379.8723</v>
      </c>
      <c r="J133" s="84">
        <f>'в постановление прил 5'!J520</f>
        <v>0</v>
      </c>
    </row>
    <row r="134" spans="1:10" s="51" customFormat="1" ht="15.75">
      <c r="A134" s="116"/>
      <c r="B134" s="108"/>
      <c r="C134" s="20">
        <v>43466</v>
      </c>
      <c r="D134" s="20">
        <v>45657</v>
      </c>
      <c r="E134" s="4">
        <v>2022</v>
      </c>
      <c r="F134" s="84">
        <f t="shared" si="8"/>
        <v>0</v>
      </c>
      <c r="G134" s="84">
        <f>'в постановление прил 5'!G521</f>
        <v>0</v>
      </c>
      <c r="H134" s="84">
        <f>'в постановление прил 5'!H521</f>
        <v>0</v>
      </c>
      <c r="I134" s="84">
        <f>'в постановление прил 5'!I521</f>
        <v>0</v>
      </c>
      <c r="J134" s="84">
        <f>'в постановление прил 5'!J521</f>
        <v>0</v>
      </c>
    </row>
    <row r="135" spans="1:10" s="51" customFormat="1" ht="15.75">
      <c r="A135" s="116"/>
      <c r="B135" s="108"/>
      <c r="C135" s="20">
        <v>43466</v>
      </c>
      <c r="D135" s="20">
        <v>45657</v>
      </c>
      <c r="E135" s="4">
        <v>2023</v>
      </c>
      <c r="F135" s="84">
        <f t="shared" si="8"/>
        <v>0</v>
      </c>
      <c r="G135" s="84">
        <f>'в постановление прил 5'!G522</f>
        <v>0</v>
      </c>
      <c r="H135" s="84">
        <f>'в постановление прил 5'!H522</f>
        <v>0</v>
      </c>
      <c r="I135" s="84">
        <f>'в постановление прил 5'!I522</f>
        <v>0</v>
      </c>
      <c r="J135" s="84">
        <f>'в постановление прил 5'!J522</f>
        <v>0</v>
      </c>
    </row>
    <row r="136" spans="1:10" s="51" customFormat="1" ht="15.75">
      <c r="A136" s="117"/>
      <c r="B136" s="109"/>
      <c r="C136" s="20">
        <v>43466</v>
      </c>
      <c r="D136" s="20">
        <v>45657</v>
      </c>
      <c r="E136" s="4">
        <v>2024</v>
      </c>
      <c r="F136" s="84">
        <f t="shared" si="8"/>
        <v>0</v>
      </c>
      <c r="G136" s="84">
        <f>'в постановление прил 5'!G523</f>
        <v>0</v>
      </c>
      <c r="H136" s="84">
        <f>'в постановление прил 5'!H523</f>
        <v>0</v>
      </c>
      <c r="I136" s="84">
        <f>'в постановление прил 5'!I523</f>
        <v>0</v>
      </c>
      <c r="J136" s="84">
        <f>'в постановление прил 5'!J523</f>
        <v>0</v>
      </c>
    </row>
    <row r="137" spans="1:10" s="51" customFormat="1" ht="15.75">
      <c r="A137" s="50" t="s">
        <v>1</v>
      </c>
      <c r="B137" s="49"/>
      <c r="C137" s="49"/>
      <c r="D137" s="49"/>
      <c r="E137" s="11"/>
      <c r="F137" s="84">
        <f>SUM(F131:F136)</f>
        <v>14940.046009999998</v>
      </c>
      <c r="G137" s="84">
        <f>SUM(G131:G136)</f>
        <v>0</v>
      </c>
      <c r="H137" s="84">
        <f>SUM(H131:H136)</f>
        <v>14193.043699999998</v>
      </c>
      <c r="I137" s="84">
        <f>SUM(I131:I136)</f>
        <v>747.0023100000001</v>
      </c>
      <c r="J137" s="84">
        <f>SUM(J131:J136)</f>
        <v>0</v>
      </c>
    </row>
    <row r="138" spans="1:10" s="51" customFormat="1" ht="15.75" customHeight="1">
      <c r="A138" s="107" t="s">
        <v>224</v>
      </c>
      <c r="B138" s="107" t="s">
        <v>61</v>
      </c>
      <c r="C138" s="20">
        <v>44075</v>
      </c>
      <c r="D138" s="20">
        <v>45657</v>
      </c>
      <c r="E138" s="4">
        <v>2019</v>
      </c>
      <c r="F138" s="84">
        <f aca="true" t="shared" si="9" ref="F138:F143">SUM(G138:J138)</f>
        <v>0</v>
      </c>
      <c r="G138" s="84">
        <f>'в постановление прил 5'!G525</f>
        <v>0</v>
      </c>
      <c r="H138" s="84">
        <f>'в постановление прил 5'!H525</f>
        <v>0</v>
      </c>
      <c r="I138" s="84">
        <f>'в постановление прил 5'!I525</f>
        <v>0</v>
      </c>
      <c r="J138" s="84">
        <f>'в постановление прил 5'!J525</f>
        <v>0</v>
      </c>
    </row>
    <row r="139" spans="1:10" s="51" customFormat="1" ht="15.75">
      <c r="A139" s="116"/>
      <c r="B139" s="108"/>
      <c r="C139" s="20">
        <v>44075</v>
      </c>
      <c r="D139" s="20">
        <v>45657</v>
      </c>
      <c r="E139" s="4">
        <v>2020</v>
      </c>
      <c r="F139" s="84">
        <f t="shared" si="9"/>
        <v>4244.52</v>
      </c>
      <c r="G139" s="84">
        <f>'в постановление прил 5'!G526</f>
        <v>4244.52</v>
      </c>
      <c r="H139" s="84">
        <f>'в постановление прил 5'!H526</f>
        <v>0</v>
      </c>
      <c r="I139" s="84">
        <f>'в постановление прил 5'!I526</f>
        <v>0</v>
      </c>
      <c r="J139" s="84">
        <f>'в постановление прил 5'!J526</f>
        <v>0</v>
      </c>
    </row>
    <row r="140" spans="1:10" s="51" customFormat="1" ht="15.75">
      <c r="A140" s="116"/>
      <c r="B140" s="108"/>
      <c r="C140" s="20">
        <v>44075</v>
      </c>
      <c r="D140" s="20">
        <v>45657</v>
      </c>
      <c r="E140" s="4">
        <v>2021</v>
      </c>
      <c r="F140" s="84">
        <f t="shared" si="9"/>
        <v>12821.2</v>
      </c>
      <c r="G140" s="84">
        <f>'в постановление прил 5'!G527</f>
        <v>12821.2</v>
      </c>
      <c r="H140" s="84">
        <f>'в постановление прил 5'!H527</f>
        <v>0</v>
      </c>
      <c r="I140" s="84">
        <f>'в постановление прил 5'!I527</f>
        <v>0</v>
      </c>
      <c r="J140" s="84">
        <f>'в постановление прил 5'!J527</f>
        <v>0</v>
      </c>
    </row>
    <row r="141" spans="1:10" s="51" customFormat="1" ht="15.75">
      <c r="A141" s="116"/>
      <c r="B141" s="108"/>
      <c r="C141" s="20">
        <v>44075</v>
      </c>
      <c r="D141" s="20">
        <v>45657</v>
      </c>
      <c r="E141" s="4">
        <v>2022</v>
      </c>
      <c r="F141" s="84">
        <f t="shared" si="9"/>
        <v>12821.2</v>
      </c>
      <c r="G141" s="84">
        <f>'в постановление прил 5'!G528</f>
        <v>12821.2</v>
      </c>
      <c r="H141" s="84">
        <f>'в постановление прил 5'!H528</f>
        <v>0</v>
      </c>
      <c r="I141" s="84">
        <f>'в постановление прил 5'!I528</f>
        <v>0</v>
      </c>
      <c r="J141" s="84">
        <f>'в постановление прил 5'!J528</f>
        <v>0</v>
      </c>
    </row>
    <row r="142" spans="1:10" s="51" customFormat="1" ht="15.75">
      <c r="A142" s="116"/>
      <c r="B142" s="108"/>
      <c r="C142" s="20">
        <v>44075</v>
      </c>
      <c r="D142" s="20">
        <v>45657</v>
      </c>
      <c r="E142" s="4">
        <v>2023</v>
      </c>
      <c r="F142" s="84">
        <f t="shared" si="9"/>
        <v>0</v>
      </c>
      <c r="G142" s="84">
        <f>'в постановление прил 5'!G529</f>
        <v>0</v>
      </c>
      <c r="H142" s="84">
        <f>'в постановление прил 5'!H529</f>
        <v>0</v>
      </c>
      <c r="I142" s="84">
        <f>'в постановление прил 5'!I529</f>
        <v>0</v>
      </c>
      <c r="J142" s="84">
        <f>'в постановление прил 5'!J529</f>
        <v>0</v>
      </c>
    </row>
    <row r="143" spans="1:10" s="51" customFormat="1" ht="15.75">
      <c r="A143" s="117"/>
      <c r="B143" s="109"/>
      <c r="C143" s="20">
        <v>44075</v>
      </c>
      <c r="D143" s="20">
        <v>45657</v>
      </c>
      <c r="E143" s="4">
        <v>2024</v>
      </c>
      <c r="F143" s="84">
        <f t="shared" si="9"/>
        <v>0</v>
      </c>
      <c r="G143" s="84">
        <f>'в постановление прил 5'!G530</f>
        <v>0</v>
      </c>
      <c r="H143" s="84">
        <f>'в постановление прил 5'!H530</f>
        <v>0</v>
      </c>
      <c r="I143" s="84">
        <f>'в постановление прил 5'!I530</f>
        <v>0</v>
      </c>
      <c r="J143" s="84">
        <f>'в постановление прил 5'!J530</f>
        <v>0</v>
      </c>
    </row>
    <row r="144" spans="1:10" s="51" customFormat="1" ht="15.75">
      <c r="A144" s="50" t="s">
        <v>1</v>
      </c>
      <c r="B144" s="49"/>
      <c r="C144" s="49"/>
      <c r="D144" s="49"/>
      <c r="E144" s="11"/>
      <c r="F144" s="84">
        <f>SUM(F138:F143)</f>
        <v>29886.920000000002</v>
      </c>
      <c r="G144" s="84">
        <f>SUM(G138:G143)</f>
        <v>29886.920000000002</v>
      </c>
      <c r="H144" s="84">
        <f>SUM(H138:H143)</f>
        <v>0</v>
      </c>
      <c r="I144" s="84">
        <f>SUM(I138:I143)</f>
        <v>0</v>
      </c>
      <c r="J144" s="84">
        <f>SUM(J138:J143)</f>
        <v>0</v>
      </c>
    </row>
    <row r="145" spans="1:10" s="51" customFormat="1" ht="15.75" customHeight="1">
      <c r="A145" s="107" t="s">
        <v>234</v>
      </c>
      <c r="B145" s="107" t="s">
        <v>61</v>
      </c>
      <c r="C145" s="20">
        <v>43466</v>
      </c>
      <c r="D145" s="20">
        <v>45657</v>
      </c>
      <c r="E145" s="4">
        <v>2019</v>
      </c>
      <c r="F145" s="55">
        <f aca="true" t="shared" si="10" ref="F145:F150">SUM(G145:J145)</f>
        <v>0</v>
      </c>
      <c r="G145" s="55">
        <f>'в постановление прил 5'!G532</f>
        <v>0</v>
      </c>
      <c r="H145" s="55">
        <f>'в постановление прил 5'!H532</f>
        <v>0</v>
      </c>
      <c r="I145" s="55">
        <f>'в постановление прил 5'!I532</f>
        <v>0</v>
      </c>
      <c r="J145" s="55">
        <f>'в постановление прил 5'!J532</f>
        <v>0</v>
      </c>
    </row>
    <row r="146" spans="1:10" s="51" customFormat="1" ht="15.75">
      <c r="A146" s="116"/>
      <c r="B146" s="108"/>
      <c r="C146" s="20">
        <v>43466</v>
      </c>
      <c r="D146" s="20">
        <v>45657</v>
      </c>
      <c r="E146" s="4">
        <v>2020</v>
      </c>
      <c r="F146" s="55">
        <f t="shared" si="10"/>
        <v>0</v>
      </c>
      <c r="G146" s="55">
        <f>'в постановление прил 5'!G533</f>
        <v>0</v>
      </c>
      <c r="H146" s="55">
        <f>'в постановление прил 5'!H533</f>
        <v>0</v>
      </c>
      <c r="I146" s="55">
        <f>'в постановление прил 5'!I533</f>
        <v>0</v>
      </c>
      <c r="J146" s="55">
        <f>'в постановление прил 5'!J533</f>
        <v>0</v>
      </c>
    </row>
    <row r="147" spans="1:10" s="51" customFormat="1" ht="15.75">
      <c r="A147" s="116"/>
      <c r="B147" s="108"/>
      <c r="C147" s="20">
        <v>43466</v>
      </c>
      <c r="D147" s="20">
        <v>45657</v>
      </c>
      <c r="E147" s="4">
        <v>2021</v>
      </c>
      <c r="F147" s="55">
        <f t="shared" si="10"/>
        <v>0</v>
      </c>
      <c r="G147" s="55">
        <f>'в постановление прил 5'!G534</f>
        <v>0</v>
      </c>
      <c r="H147" s="55">
        <f>'в постановление прил 5'!H534</f>
        <v>0</v>
      </c>
      <c r="I147" s="55">
        <f>'в постановление прил 5'!I534</f>
        <v>0</v>
      </c>
      <c r="J147" s="55">
        <f>'в постановление прил 5'!J534</f>
        <v>0</v>
      </c>
    </row>
    <row r="148" spans="1:10" s="51" customFormat="1" ht="15.75">
      <c r="A148" s="116"/>
      <c r="B148" s="108"/>
      <c r="C148" s="20">
        <v>43466</v>
      </c>
      <c r="D148" s="20">
        <v>45657</v>
      </c>
      <c r="E148" s="4">
        <v>2022</v>
      </c>
      <c r="F148" s="55">
        <f t="shared" si="10"/>
        <v>0</v>
      </c>
      <c r="G148" s="55">
        <f>'в постановление прил 5'!G535</f>
        <v>0</v>
      </c>
      <c r="H148" s="55">
        <f>'в постановление прил 5'!H535</f>
        <v>0</v>
      </c>
      <c r="I148" s="55">
        <f>'в постановление прил 5'!I535</f>
        <v>0</v>
      </c>
      <c r="J148" s="55">
        <f>'в постановление прил 5'!J535</f>
        <v>0</v>
      </c>
    </row>
    <row r="149" spans="1:10" s="51" customFormat="1" ht="15.75">
      <c r="A149" s="116"/>
      <c r="B149" s="108"/>
      <c r="C149" s="20">
        <v>43466</v>
      </c>
      <c r="D149" s="20">
        <v>45657</v>
      </c>
      <c r="E149" s="4">
        <v>2023</v>
      </c>
      <c r="F149" s="55">
        <f t="shared" si="10"/>
        <v>0</v>
      </c>
      <c r="G149" s="55">
        <f>'в постановление прил 5'!G536</f>
        <v>0</v>
      </c>
      <c r="H149" s="55">
        <f>'в постановление прил 5'!H536</f>
        <v>0</v>
      </c>
      <c r="I149" s="55">
        <f>'в постановление прил 5'!I536</f>
        <v>0</v>
      </c>
      <c r="J149" s="55">
        <f>'в постановление прил 5'!J536</f>
        <v>0</v>
      </c>
    </row>
    <row r="150" spans="1:10" s="51" customFormat="1" ht="15.75">
      <c r="A150" s="117"/>
      <c r="B150" s="109"/>
      <c r="C150" s="20">
        <v>43466</v>
      </c>
      <c r="D150" s="20">
        <v>45657</v>
      </c>
      <c r="E150" s="4">
        <v>2024</v>
      </c>
      <c r="F150" s="55">
        <f t="shared" si="10"/>
        <v>0</v>
      </c>
      <c r="G150" s="55">
        <f>'в постановление прил 5'!G537</f>
        <v>0</v>
      </c>
      <c r="H150" s="55">
        <f>'в постановление прил 5'!H537</f>
        <v>0</v>
      </c>
      <c r="I150" s="55">
        <f>'в постановление прил 5'!I537</f>
        <v>0</v>
      </c>
      <c r="J150" s="55">
        <f>'в постановление прил 5'!J537</f>
        <v>0</v>
      </c>
    </row>
    <row r="151" spans="1:10" s="51" customFormat="1" ht="18.75" customHeight="1">
      <c r="A151" s="50" t="s">
        <v>1</v>
      </c>
      <c r="B151" s="49"/>
      <c r="C151" s="49"/>
      <c r="E151" s="96"/>
      <c r="F151" s="55">
        <f>SUM(F145:F150)</f>
        <v>0</v>
      </c>
      <c r="G151" s="55">
        <f>SUM(G145:G150)</f>
        <v>0</v>
      </c>
      <c r="H151" s="55">
        <f>SUM(H145:H150)</f>
        <v>0</v>
      </c>
      <c r="I151" s="55">
        <f>SUM(I145:I150)</f>
        <v>0</v>
      </c>
      <c r="J151" s="55">
        <f>SUM(J145:J150)</f>
        <v>0</v>
      </c>
    </row>
    <row r="152" spans="1:10" s="51" customFormat="1" ht="15.75" customHeight="1">
      <c r="A152" s="107" t="s">
        <v>235</v>
      </c>
      <c r="B152" s="107" t="s">
        <v>61</v>
      </c>
      <c r="C152" s="20">
        <v>43466</v>
      </c>
      <c r="D152" s="20">
        <v>45657</v>
      </c>
      <c r="E152" s="4">
        <v>2019</v>
      </c>
      <c r="F152" s="55">
        <f aca="true" t="shared" si="11" ref="F152:F157">SUM(G152:J152)</f>
        <v>0</v>
      </c>
      <c r="G152" s="55">
        <f>'в постановление прил 5'!G539</f>
        <v>0</v>
      </c>
      <c r="H152" s="55">
        <f>'в постановление прил 5'!H539</f>
        <v>0</v>
      </c>
      <c r="I152" s="55">
        <f>'в постановление прил 5'!I539</f>
        <v>0</v>
      </c>
      <c r="J152" s="55">
        <f>'в постановление прил 5'!J539</f>
        <v>0</v>
      </c>
    </row>
    <row r="153" spans="1:10" s="51" customFormat="1" ht="15.75">
      <c r="A153" s="116"/>
      <c r="B153" s="108"/>
      <c r="C153" s="20">
        <v>43466</v>
      </c>
      <c r="D153" s="20">
        <v>45657</v>
      </c>
      <c r="E153" s="4">
        <v>2020</v>
      </c>
      <c r="F153" s="55">
        <f t="shared" si="11"/>
        <v>0</v>
      </c>
      <c r="G153" s="55">
        <f>'в постановление прил 5'!G540</f>
        <v>0</v>
      </c>
      <c r="H153" s="55">
        <f>'в постановление прил 5'!H540</f>
        <v>0</v>
      </c>
      <c r="I153" s="55">
        <f>'в постановление прил 5'!I540</f>
        <v>0</v>
      </c>
      <c r="J153" s="55">
        <f>'в постановление прил 5'!J540</f>
        <v>0</v>
      </c>
    </row>
    <row r="154" spans="1:10" s="51" customFormat="1" ht="15.75">
      <c r="A154" s="116"/>
      <c r="B154" s="108"/>
      <c r="C154" s="20">
        <v>43466</v>
      </c>
      <c r="D154" s="20">
        <v>45657</v>
      </c>
      <c r="E154" s="4">
        <v>2021</v>
      </c>
      <c r="F154" s="55">
        <f t="shared" si="11"/>
        <v>0</v>
      </c>
      <c r="G154" s="55">
        <f>'в постановление прил 5'!G541</f>
        <v>0</v>
      </c>
      <c r="H154" s="55">
        <f>'в постановление прил 5'!H541</f>
        <v>0</v>
      </c>
      <c r="I154" s="55">
        <f>'в постановление прил 5'!I541</f>
        <v>0</v>
      </c>
      <c r="J154" s="55">
        <f>'в постановление прил 5'!J541</f>
        <v>0</v>
      </c>
    </row>
    <row r="155" spans="1:10" s="51" customFormat="1" ht="15.75">
      <c r="A155" s="116"/>
      <c r="B155" s="108"/>
      <c r="C155" s="20">
        <v>43466</v>
      </c>
      <c r="D155" s="20">
        <v>45657</v>
      </c>
      <c r="E155" s="4">
        <v>2022</v>
      </c>
      <c r="F155" s="55">
        <f t="shared" si="11"/>
        <v>4242.6</v>
      </c>
      <c r="G155" s="55">
        <f>'в постановление прил 5'!G542</f>
        <v>0</v>
      </c>
      <c r="H155" s="55">
        <f>'в постановление прил 5'!H542</f>
        <v>4242.6</v>
      </c>
      <c r="I155" s="55">
        <f>'в постановление прил 5'!I542</f>
        <v>0</v>
      </c>
      <c r="J155" s="55">
        <f>'в постановление прил 5'!J542</f>
        <v>0</v>
      </c>
    </row>
    <row r="156" spans="1:10" s="51" customFormat="1" ht="15.75">
      <c r="A156" s="116"/>
      <c r="B156" s="108"/>
      <c r="C156" s="20">
        <v>43466</v>
      </c>
      <c r="D156" s="20">
        <v>45657</v>
      </c>
      <c r="E156" s="4">
        <v>2023</v>
      </c>
      <c r="F156" s="55">
        <f t="shared" si="11"/>
        <v>0</v>
      </c>
      <c r="G156" s="55">
        <f>'в постановление прил 5'!G543</f>
        <v>0</v>
      </c>
      <c r="H156" s="55">
        <f>'в постановление прил 5'!H543</f>
        <v>0</v>
      </c>
      <c r="I156" s="55">
        <f>'в постановление прил 5'!I543</f>
        <v>0</v>
      </c>
      <c r="J156" s="55">
        <f>'в постановление прил 5'!J543</f>
        <v>0</v>
      </c>
    </row>
    <row r="157" spans="1:10" s="51" customFormat="1" ht="15.75">
      <c r="A157" s="117"/>
      <c r="B157" s="109"/>
      <c r="C157" s="20">
        <v>43466</v>
      </c>
      <c r="D157" s="20">
        <v>45657</v>
      </c>
      <c r="E157" s="4">
        <v>2024</v>
      </c>
      <c r="F157" s="55">
        <f t="shared" si="11"/>
        <v>0</v>
      </c>
      <c r="G157" s="55">
        <f>'в постановление прил 5'!G544</f>
        <v>0</v>
      </c>
      <c r="H157" s="55">
        <f>'в постановление прил 5'!H544</f>
        <v>0</v>
      </c>
      <c r="I157" s="55">
        <f>'в постановление прил 5'!I544</f>
        <v>0</v>
      </c>
      <c r="J157" s="55">
        <f>'в постановление прил 5'!J544</f>
        <v>0</v>
      </c>
    </row>
    <row r="158" spans="1:10" s="51" customFormat="1" ht="15.75">
      <c r="A158" s="50" t="s">
        <v>1</v>
      </c>
      <c r="B158" s="49"/>
      <c r="C158" s="49"/>
      <c r="E158" s="96"/>
      <c r="F158" s="55">
        <f>SUM(F152:F157)</f>
        <v>4242.6</v>
      </c>
      <c r="G158" s="55">
        <f>SUM(G152:G157)</f>
        <v>0</v>
      </c>
      <c r="H158" s="55">
        <f>SUM(H152:H157)</f>
        <v>4242.6</v>
      </c>
      <c r="I158" s="55">
        <f>SUM(I152:I157)</f>
        <v>0</v>
      </c>
      <c r="J158" s="55">
        <f>SUM(J152:J157)</f>
        <v>0</v>
      </c>
    </row>
    <row r="159" spans="1:10" ht="15.75">
      <c r="A159" s="104" t="s">
        <v>121</v>
      </c>
      <c r="B159" s="104" t="s">
        <v>142</v>
      </c>
      <c r="C159" s="20">
        <v>43466</v>
      </c>
      <c r="D159" s="20">
        <v>45657</v>
      </c>
      <c r="E159" s="4">
        <v>2019</v>
      </c>
      <c r="F159" s="83">
        <f aca="true" t="shared" si="12" ref="F159:F164">SUM(G159:J159)</f>
        <v>471.4</v>
      </c>
      <c r="G159" s="83">
        <f aca="true" t="shared" si="13" ref="G159:J164">SUM(G166,G173)</f>
        <v>0</v>
      </c>
      <c r="H159" s="83">
        <f t="shared" si="13"/>
        <v>0</v>
      </c>
      <c r="I159" s="83">
        <f t="shared" si="13"/>
        <v>471.4</v>
      </c>
      <c r="J159" s="83">
        <f t="shared" si="13"/>
        <v>0</v>
      </c>
    </row>
    <row r="160" spans="1:10" ht="15.75">
      <c r="A160" s="105"/>
      <c r="B160" s="110"/>
      <c r="C160" s="20">
        <v>43466</v>
      </c>
      <c r="D160" s="20">
        <v>45657</v>
      </c>
      <c r="E160" s="4">
        <v>2020</v>
      </c>
      <c r="F160" s="83">
        <f t="shared" si="12"/>
        <v>1405.558</v>
      </c>
      <c r="G160" s="83">
        <f t="shared" si="13"/>
        <v>0</v>
      </c>
      <c r="H160" s="83">
        <f t="shared" si="13"/>
        <v>0</v>
      </c>
      <c r="I160" s="83">
        <f t="shared" si="13"/>
        <v>1405.558</v>
      </c>
      <c r="J160" s="83">
        <f t="shared" si="13"/>
        <v>0</v>
      </c>
    </row>
    <row r="161" spans="1:10" ht="15.75">
      <c r="A161" s="105"/>
      <c r="B161" s="110"/>
      <c r="C161" s="20">
        <v>43466</v>
      </c>
      <c r="D161" s="20">
        <v>45657</v>
      </c>
      <c r="E161" s="4">
        <v>2021</v>
      </c>
      <c r="F161" s="83">
        <f t="shared" si="12"/>
        <v>104</v>
      </c>
      <c r="G161" s="83">
        <f t="shared" si="13"/>
        <v>0</v>
      </c>
      <c r="H161" s="83">
        <f t="shared" si="13"/>
        <v>0</v>
      </c>
      <c r="I161" s="83">
        <f t="shared" si="13"/>
        <v>104</v>
      </c>
      <c r="J161" s="83">
        <f t="shared" si="13"/>
        <v>0</v>
      </c>
    </row>
    <row r="162" spans="1:10" ht="15.75">
      <c r="A162" s="105"/>
      <c r="B162" s="110"/>
      <c r="C162" s="20">
        <v>43466</v>
      </c>
      <c r="D162" s="20">
        <v>45657</v>
      </c>
      <c r="E162" s="4">
        <v>2022</v>
      </c>
      <c r="F162" s="83">
        <f t="shared" si="12"/>
        <v>102</v>
      </c>
      <c r="G162" s="83">
        <f t="shared" si="13"/>
        <v>0</v>
      </c>
      <c r="H162" s="83">
        <f t="shared" si="13"/>
        <v>0</v>
      </c>
      <c r="I162" s="83">
        <f t="shared" si="13"/>
        <v>102</v>
      </c>
      <c r="J162" s="83">
        <f t="shared" si="13"/>
        <v>0</v>
      </c>
    </row>
    <row r="163" spans="1:10" ht="15.75">
      <c r="A163" s="105"/>
      <c r="B163" s="110"/>
      <c r="C163" s="20">
        <v>43466</v>
      </c>
      <c r="D163" s="20">
        <v>45657</v>
      </c>
      <c r="E163" s="4">
        <v>2023</v>
      </c>
      <c r="F163" s="83">
        <f t="shared" si="12"/>
        <v>99.3</v>
      </c>
      <c r="G163" s="83">
        <f t="shared" si="13"/>
        <v>0</v>
      </c>
      <c r="H163" s="83">
        <f t="shared" si="13"/>
        <v>0</v>
      </c>
      <c r="I163" s="83">
        <f t="shared" si="13"/>
        <v>99.3</v>
      </c>
      <c r="J163" s="83">
        <f t="shared" si="13"/>
        <v>0</v>
      </c>
    </row>
    <row r="164" spans="1:10" ht="15.75">
      <c r="A164" s="106"/>
      <c r="B164" s="111"/>
      <c r="C164" s="20">
        <v>43466</v>
      </c>
      <c r="D164" s="20">
        <v>45657</v>
      </c>
      <c r="E164" s="4">
        <v>2024</v>
      </c>
      <c r="F164" s="83">
        <f t="shared" si="12"/>
        <v>157.9</v>
      </c>
      <c r="G164" s="83">
        <f t="shared" si="13"/>
        <v>0</v>
      </c>
      <c r="H164" s="83">
        <f t="shared" si="13"/>
        <v>0</v>
      </c>
      <c r="I164" s="83">
        <f t="shared" si="13"/>
        <v>157.9</v>
      </c>
      <c r="J164" s="83">
        <f t="shared" si="13"/>
        <v>0</v>
      </c>
    </row>
    <row r="165" spans="1:10" s="12" customFormat="1" ht="15.75">
      <c r="A165" s="8" t="s">
        <v>1</v>
      </c>
      <c r="B165" s="8"/>
      <c r="C165" s="8"/>
      <c r="D165" s="8"/>
      <c r="E165" s="11"/>
      <c r="F165" s="83">
        <f>SUM(F159:F164)</f>
        <v>2340.1580000000004</v>
      </c>
      <c r="G165" s="83">
        <f>SUM(G159:G164)</f>
        <v>0</v>
      </c>
      <c r="H165" s="83">
        <f>SUM(H159:H164)</f>
        <v>0</v>
      </c>
      <c r="I165" s="83">
        <f>SUM(I159:I164)</f>
        <v>2340.1580000000004</v>
      </c>
      <c r="J165" s="83">
        <f>SUM(J159:J164)</f>
        <v>0</v>
      </c>
    </row>
    <row r="166" spans="1:10" ht="15.75">
      <c r="A166" s="104" t="s">
        <v>145</v>
      </c>
      <c r="B166" s="104" t="s">
        <v>142</v>
      </c>
      <c r="C166" s="20">
        <v>43466</v>
      </c>
      <c r="D166" s="20">
        <v>45657</v>
      </c>
      <c r="E166" s="4">
        <v>2019</v>
      </c>
      <c r="F166" s="84">
        <f aca="true" t="shared" si="14" ref="F166:F179">SUM(G166:J166)</f>
        <v>63.5</v>
      </c>
      <c r="G166" s="84">
        <f>'в постановление прил 5'!G553</f>
        <v>0</v>
      </c>
      <c r="H166" s="84">
        <f>'в постановление прил 5'!H553</f>
        <v>0</v>
      </c>
      <c r="I166" s="98">
        <f>'в постановление прил 5'!I553</f>
        <v>63.5</v>
      </c>
      <c r="J166" s="84">
        <f>'в постановление прил 5'!J553</f>
        <v>0</v>
      </c>
    </row>
    <row r="167" spans="1:10" ht="15.75">
      <c r="A167" s="105"/>
      <c r="B167" s="110"/>
      <c r="C167" s="20">
        <v>43466</v>
      </c>
      <c r="D167" s="20">
        <v>45657</v>
      </c>
      <c r="E167" s="4">
        <v>2020</v>
      </c>
      <c r="F167" s="84">
        <f t="shared" si="14"/>
        <v>32.1</v>
      </c>
      <c r="G167" s="84">
        <f>'в постановление прил 5'!G554</f>
        <v>0</v>
      </c>
      <c r="H167" s="84">
        <f>'в постановление прил 5'!H554</f>
        <v>0</v>
      </c>
      <c r="I167" s="98">
        <f>'в постановление прил 5'!I554</f>
        <v>32.1</v>
      </c>
      <c r="J167" s="84">
        <f>'в постановление прил 5'!J554</f>
        <v>0</v>
      </c>
    </row>
    <row r="168" spans="1:10" ht="15.75">
      <c r="A168" s="105"/>
      <c r="B168" s="110"/>
      <c r="C168" s="20">
        <v>43466</v>
      </c>
      <c r="D168" s="20">
        <v>45657</v>
      </c>
      <c r="E168" s="4">
        <v>2021</v>
      </c>
      <c r="F168" s="84">
        <f t="shared" si="14"/>
        <v>67.5</v>
      </c>
      <c r="G168" s="84">
        <f>'в постановление прил 5'!G555</f>
        <v>0</v>
      </c>
      <c r="H168" s="84">
        <f>'в постановление прил 5'!H555</f>
        <v>0</v>
      </c>
      <c r="I168" s="98">
        <f>'в постановление прил 5'!I555</f>
        <v>67.5</v>
      </c>
      <c r="J168" s="84">
        <f>'в постановление прил 5'!J555</f>
        <v>0</v>
      </c>
    </row>
    <row r="169" spans="1:10" ht="15.75">
      <c r="A169" s="105"/>
      <c r="B169" s="110"/>
      <c r="C169" s="20">
        <v>43466</v>
      </c>
      <c r="D169" s="20">
        <v>45657</v>
      </c>
      <c r="E169" s="4">
        <v>2022</v>
      </c>
      <c r="F169" s="84">
        <f t="shared" si="14"/>
        <v>66.2</v>
      </c>
      <c r="G169" s="84">
        <f>'в постановление прил 5'!G556</f>
        <v>0</v>
      </c>
      <c r="H169" s="84">
        <f>'в постановление прил 5'!H556</f>
        <v>0</v>
      </c>
      <c r="I169" s="98">
        <f>'в постановление прил 5'!I556</f>
        <v>66.2</v>
      </c>
      <c r="J169" s="84">
        <f>'в постановление прил 5'!J556</f>
        <v>0</v>
      </c>
    </row>
    <row r="170" spans="1:10" ht="15.75">
      <c r="A170" s="105"/>
      <c r="B170" s="110"/>
      <c r="C170" s="20">
        <v>43466</v>
      </c>
      <c r="D170" s="20">
        <v>45657</v>
      </c>
      <c r="E170" s="4">
        <v>2023</v>
      </c>
      <c r="F170" s="84">
        <f t="shared" si="14"/>
        <v>64.5</v>
      </c>
      <c r="G170" s="84">
        <f>'в постановление прил 5'!G557</f>
        <v>0</v>
      </c>
      <c r="H170" s="84">
        <f>'в постановление прил 5'!H557</f>
        <v>0</v>
      </c>
      <c r="I170" s="98">
        <f>'в постановление прил 5'!I557</f>
        <v>64.5</v>
      </c>
      <c r="J170" s="84">
        <f>'в постановление прил 5'!J557</f>
        <v>0</v>
      </c>
    </row>
    <row r="171" spans="1:10" ht="15.75">
      <c r="A171" s="106"/>
      <c r="B171" s="111"/>
      <c r="C171" s="20">
        <v>43466</v>
      </c>
      <c r="D171" s="20">
        <v>45657</v>
      </c>
      <c r="E171" s="4">
        <v>2024</v>
      </c>
      <c r="F171" s="84">
        <f t="shared" si="14"/>
        <v>68.2</v>
      </c>
      <c r="G171" s="84">
        <f>'в постановление прил 5'!G558</f>
        <v>0</v>
      </c>
      <c r="H171" s="84">
        <f>'в постановление прил 5'!H558</f>
        <v>0</v>
      </c>
      <c r="I171" s="98">
        <f>'в постановление прил 5'!I558</f>
        <v>68.2</v>
      </c>
      <c r="J171" s="84">
        <f>'в постановление прил 5'!J558</f>
        <v>0</v>
      </c>
    </row>
    <row r="172" spans="1:10" s="12" customFormat="1" ht="15.75">
      <c r="A172" s="8" t="s">
        <v>1</v>
      </c>
      <c r="B172" s="8"/>
      <c r="C172" s="8"/>
      <c r="D172" s="8"/>
      <c r="E172" s="11"/>
      <c r="F172" s="84">
        <f t="shared" si="14"/>
        <v>362</v>
      </c>
      <c r="G172" s="84">
        <f>SUM(G166:G171)</f>
        <v>0</v>
      </c>
      <c r="H172" s="84">
        <f>SUM(H166:H171)</f>
        <v>0</v>
      </c>
      <c r="I172" s="98">
        <f>SUM(I166:I171)</f>
        <v>362</v>
      </c>
      <c r="J172" s="84">
        <f>SUM(J166:J171)</f>
        <v>0</v>
      </c>
    </row>
    <row r="173" spans="1:10" ht="15.75">
      <c r="A173" s="104" t="s">
        <v>10</v>
      </c>
      <c r="B173" s="104" t="s">
        <v>142</v>
      </c>
      <c r="C173" s="20">
        <v>43466</v>
      </c>
      <c r="D173" s="20">
        <v>45657</v>
      </c>
      <c r="E173" s="4">
        <v>2019</v>
      </c>
      <c r="F173" s="84">
        <f t="shared" si="14"/>
        <v>407.9</v>
      </c>
      <c r="G173" s="84">
        <f>'в постановление прил 5'!G616</f>
        <v>0</v>
      </c>
      <c r="H173" s="84">
        <f>'в постановление прил 5'!H616</f>
        <v>0</v>
      </c>
      <c r="I173" s="98">
        <f>'в постановление прил 5'!I616</f>
        <v>407.9</v>
      </c>
      <c r="J173" s="84">
        <f>'в постановление прил 5'!J616</f>
        <v>0</v>
      </c>
    </row>
    <row r="174" spans="1:10" ht="15.75">
      <c r="A174" s="105"/>
      <c r="B174" s="110"/>
      <c r="C174" s="20">
        <v>43466</v>
      </c>
      <c r="D174" s="20">
        <v>45657</v>
      </c>
      <c r="E174" s="4">
        <v>2020</v>
      </c>
      <c r="F174" s="84">
        <f t="shared" si="14"/>
        <v>1373.458</v>
      </c>
      <c r="G174" s="84">
        <f>'в постановление прил 5'!G617</f>
        <v>0</v>
      </c>
      <c r="H174" s="84">
        <f>'в постановление прил 5'!H617</f>
        <v>0</v>
      </c>
      <c r="I174" s="98">
        <f>'в постановление прил 5'!I617</f>
        <v>1373.458</v>
      </c>
      <c r="J174" s="84">
        <f>'в постановление прил 5'!J617</f>
        <v>0</v>
      </c>
    </row>
    <row r="175" spans="1:10" ht="15.75">
      <c r="A175" s="105"/>
      <c r="B175" s="110"/>
      <c r="C175" s="20">
        <v>43466</v>
      </c>
      <c r="D175" s="20">
        <v>45657</v>
      </c>
      <c r="E175" s="4">
        <v>2021</v>
      </c>
      <c r="F175" s="84">
        <f t="shared" si="14"/>
        <v>36.5</v>
      </c>
      <c r="G175" s="84">
        <f>'в постановление прил 5'!G618</f>
        <v>0</v>
      </c>
      <c r="H175" s="84">
        <f>'в постановление прил 5'!H618</f>
        <v>0</v>
      </c>
      <c r="I175" s="98">
        <f>'в постановление прил 5'!I618</f>
        <v>36.5</v>
      </c>
      <c r="J175" s="84">
        <f>'в постановление прил 5'!J618</f>
        <v>0</v>
      </c>
    </row>
    <row r="176" spans="1:10" ht="15.75">
      <c r="A176" s="105"/>
      <c r="B176" s="110"/>
      <c r="C176" s="20">
        <v>43466</v>
      </c>
      <c r="D176" s="20">
        <v>45657</v>
      </c>
      <c r="E176" s="4">
        <v>2022</v>
      </c>
      <c r="F176" s="84">
        <f t="shared" si="14"/>
        <v>35.8</v>
      </c>
      <c r="G176" s="84">
        <f>'в постановление прил 5'!G619</f>
        <v>0</v>
      </c>
      <c r="H176" s="84">
        <f>'в постановление прил 5'!H619</f>
        <v>0</v>
      </c>
      <c r="I176" s="98">
        <f>'в постановление прил 5'!I619</f>
        <v>35.8</v>
      </c>
      <c r="J176" s="84">
        <f>'в постановление прил 5'!J619</f>
        <v>0</v>
      </c>
    </row>
    <row r="177" spans="1:10" ht="15.75">
      <c r="A177" s="105"/>
      <c r="B177" s="110"/>
      <c r="C177" s="20">
        <v>43466</v>
      </c>
      <c r="D177" s="20">
        <v>45657</v>
      </c>
      <c r="E177" s="4">
        <v>2023</v>
      </c>
      <c r="F177" s="84">
        <f t="shared" si="14"/>
        <v>34.8</v>
      </c>
      <c r="G177" s="84">
        <f>'в постановление прил 5'!G620</f>
        <v>0</v>
      </c>
      <c r="H177" s="84">
        <f>'в постановление прил 5'!H620</f>
        <v>0</v>
      </c>
      <c r="I177" s="98">
        <f>'в постановление прил 5'!I620</f>
        <v>34.8</v>
      </c>
      <c r="J177" s="84">
        <f>'в постановление прил 5'!J620</f>
        <v>0</v>
      </c>
    </row>
    <row r="178" spans="1:10" ht="15.75">
      <c r="A178" s="106"/>
      <c r="B178" s="111"/>
      <c r="C178" s="20">
        <v>43466</v>
      </c>
      <c r="D178" s="20">
        <v>45657</v>
      </c>
      <c r="E178" s="4">
        <v>2024</v>
      </c>
      <c r="F178" s="84">
        <f t="shared" si="14"/>
        <v>89.7</v>
      </c>
      <c r="G178" s="84">
        <f>'в постановление прил 5'!G621</f>
        <v>0</v>
      </c>
      <c r="H178" s="84">
        <f>'в постановление прил 5'!H621</f>
        <v>0</v>
      </c>
      <c r="I178" s="98">
        <f>'в постановление прил 5'!I621</f>
        <v>89.7</v>
      </c>
      <c r="J178" s="84">
        <f>'в постановление прил 5'!J621</f>
        <v>0</v>
      </c>
    </row>
    <row r="179" spans="1:10" s="12" customFormat="1" ht="15.75">
      <c r="A179" s="8" t="s">
        <v>1</v>
      </c>
      <c r="B179" s="8"/>
      <c r="C179" s="8"/>
      <c r="D179" s="8"/>
      <c r="E179" s="11"/>
      <c r="F179" s="84">
        <f t="shared" si="14"/>
        <v>1978.1580000000001</v>
      </c>
      <c r="G179" s="84">
        <f>SUM(G173:G178)</f>
        <v>0</v>
      </c>
      <c r="H179" s="84">
        <f>SUM(H173:H178)</f>
        <v>0</v>
      </c>
      <c r="I179" s="98">
        <f>SUM(I173:I178)</f>
        <v>1978.1580000000001</v>
      </c>
      <c r="J179" s="84">
        <f>SUM(J173:J178)</f>
        <v>0</v>
      </c>
    </row>
    <row r="180" spans="1:10" ht="15.75">
      <c r="A180" s="104" t="s">
        <v>125</v>
      </c>
      <c r="B180" s="104" t="s">
        <v>142</v>
      </c>
      <c r="C180" s="20">
        <v>43466</v>
      </c>
      <c r="D180" s="20">
        <v>45657</v>
      </c>
      <c r="E180" s="4">
        <v>2019</v>
      </c>
      <c r="F180" s="83">
        <f aca="true" t="shared" si="15" ref="F180:F185">SUM(G180:J180)</f>
        <v>88875.7</v>
      </c>
      <c r="G180" s="83">
        <f aca="true" t="shared" si="16" ref="G180:J185">SUM(G187,G194,G201,G208)</f>
        <v>0</v>
      </c>
      <c r="H180" s="83">
        <f t="shared" si="16"/>
        <v>643.3</v>
      </c>
      <c r="I180" s="83">
        <f t="shared" si="16"/>
        <v>88232.4</v>
      </c>
      <c r="J180" s="83">
        <f t="shared" si="16"/>
        <v>0</v>
      </c>
    </row>
    <row r="181" spans="1:10" ht="15.75">
      <c r="A181" s="105"/>
      <c r="B181" s="110"/>
      <c r="C181" s="20">
        <v>43466</v>
      </c>
      <c r="D181" s="20">
        <v>45657</v>
      </c>
      <c r="E181" s="4">
        <v>2020</v>
      </c>
      <c r="F181" s="83">
        <f t="shared" si="15"/>
        <v>99459.15451999997</v>
      </c>
      <c r="G181" s="83">
        <f t="shared" si="16"/>
        <v>0</v>
      </c>
      <c r="H181" s="83">
        <f t="shared" si="16"/>
        <v>641.4</v>
      </c>
      <c r="I181" s="83">
        <f t="shared" si="16"/>
        <v>98817.75451999997</v>
      </c>
      <c r="J181" s="83">
        <f t="shared" si="16"/>
        <v>0</v>
      </c>
    </row>
    <row r="182" spans="1:10" ht="15.75">
      <c r="A182" s="105"/>
      <c r="B182" s="110"/>
      <c r="C182" s="20">
        <v>43466</v>
      </c>
      <c r="D182" s="20">
        <v>45657</v>
      </c>
      <c r="E182" s="4">
        <v>2021</v>
      </c>
      <c r="F182" s="83">
        <f t="shared" si="15"/>
        <v>94367.77399999999</v>
      </c>
      <c r="G182" s="83">
        <f t="shared" si="16"/>
        <v>0</v>
      </c>
      <c r="H182" s="83">
        <f t="shared" si="16"/>
        <v>1036.5477999999998</v>
      </c>
      <c r="I182" s="83">
        <f t="shared" si="16"/>
        <v>93331.22619999999</v>
      </c>
      <c r="J182" s="83">
        <f t="shared" si="16"/>
        <v>0</v>
      </c>
    </row>
    <row r="183" spans="1:10" ht="15.75">
      <c r="A183" s="105"/>
      <c r="B183" s="110"/>
      <c r="C183" s="20">
        <v>43466</v>
      </c>
      <c r="D183" s="20">
        <v>45657</v>
      </c>
      <c r="E183" s="4">
        <v>2022</v>
      </c>
      <c r="F183" s="83">
        <f t="shared" si="15"/>
        <v>92114.59999999999</v>
      </c>
      <c r="G183" s="83">
        <f t="shared" si="16"/>
        <v>0</v>
      </c>
      <c r="H183" s="83">
        <f t="shared" si="16"/>
        <v>649.4</v>
      </c>
      <c r="I183" s="83">
        <f t="shared" si="16"/>
        <v>91465.2</v>
      </c>
      <c r="J183" s="83">
        <f t="shared" si="16"/>
        <v>0</v>
      </c>
    </row>
    <row r="184" spans="1:10" ht="15.75">
      <c r="A184" s="105"/>
      <c r="B184" s="110"/>
      <c r="C184" s="20">
        <v>43466</v>
      </c>
      <c r="D184" s="20">
        <v>45657</v>
      </c>
      <c r="E184" s="4">
        <v>2023</v>
      </c>
      <c r="F184" s="83">
        <f t="shared" si="15"/>
        <v>89796.40000000001</v>
      </c>
      <c r="G184" s="83">
        <f t="shared" si="16"/>
        <v>0</v>
      </c>
      <c r="H184" s="83">
        <f t="shared" si="16"/>
        <v>664.1</v>
      </c>
      <c r="I184" s="83">
        <f t="shared" si="16"/>
        <v>89132.3</v>
      </c>
      <c r="J184" s="83">
        <f t="shared" si="16"/>
        <v>0</v>
      </c>
    </row>
    <row r="185" spans="1:10" ht="15.75">
      <c r="A185" s="106"/>
      <c r="B185" s="111"/>
      <c r="C185" s="20">
        <v>43466</v>
      </c>
      <c r="D185" s="20">
        <v>45657</v>
      </c>
      <c r="E185" s="4">
        <v>2024</v>
      </c>
      <c r="F185" s="83">
        <f t="shared" si="15"/>
        <v>103299.59999999999</v>
      </c>
      <c r="G185" s="83">
        <f t="shared" si="16"/>
        <v>0</v>
      </c>
      <c r="H185" s="83">
        <f t="shared" si="16"/>
        <v>0</v>
      </c>
      <c r="I185" s="83">
        <f t="shared" si="16"/>
        <v>103299.59999999999</v>
      </c>
      <c r="J185" s="83">
        <f t="shared" si="16"/>
        <v>0</v>
      </c>
    </row>
    <row r="186" spans="1:10" s="12" customFormat="1" ht="15.75">
      <c r="A186" s="8" t="s">
        <v>1</v>
      </c>
      <c r="B186" s="8"/>
      <c r="C186" s="8"/>
      <c r="D186" s="8"/>
      <c r="E186" s="11"/>
      <c r="F186" s="83">
        <f>SUM(F180:F185)</f>
        <v>567913.22852</v>
      </c>
      <c r="G186" s="83">
        <f>SUM(G180:G185)</f>
        <v>0</v>
      </c>
      <c r="H186" s="83">
        <f>SUM(H180:H185)</f>
        <v>3634.7477999999996</v>
      </c>
      <c r="I186" s="83">
        <f>SUM(I180:I185)</f>
        <v>564278.48072</v>
      </c>
      <c r="J186" s="83">
        <f>SUM(J180:J185)</f>
        <v>0</v>
      </c>
    </row>
    <row r="187" spans="1:10" ht="15.75" customHeight="1">
      <c r="A187" s="107" t="s">
        <v>212</v>
      </c>
      <c r="B187" s="104" t="s">
        <v>142</v>
      </c>
      <c r="C187" s="20">
        <v>43466</v>
      </c>
      <c r="D187" s="20">
        <v>45657</v>
      </c>
      <c r="E187" s="4">
        <v>2019</v>
      </c>
      <c r="F187" s="84">
        <f aca="true" t="shared" si="17" ref="F187:F206">SUM(G187:J187)</f>
        <v>85873.9</v>
      </c>
      <c r="G187" s="84">
        <f>'в постановление прил 5'!G672</f>
        <v>0</v>
      </c>
      <c r="H187" s="84">
        <f>'в постановление прил 5'!H672</f>
        <v>0</v>
      </c>
      <c r="I187" s="84">
        <f>'в постановление прил 5'!I672</f>
        <v>85873.9</v>
      </c>
      <c r="J187" s="84">
        <f>'в постановление прил 5'!J672</f>
        <v>0</v>
      </c>
    </row>
    <row r="188" spans="1:10" ht="15.75">
      <c r="A188" s="112"/>
      <c r="B188" s="110"/>
      <c r="C188" s="20">
        <v>43466</v>
      </c>
      <c r="D188" s="20">
        <v>45657</v>
      </c>
      <c r="E188" s="4">
        <v>2020</v>
      </c>
      <c r="F188" s="84">
        <f t="shared" si="17"/>
        <v>87378.99406999999</v>
      </c>
      <c r="G188" s="84">
        <f>'в постановление прил 5'!G673</f>
        <v>0</v>
      </c>
      <c r="H188" s="84">
        <f>'в постановление прил 5'!H673</f>
        <v>0</v>
      </c>
      <c r="I188" s="84">
        <f>'в постановление прил 5'!I673</f>
        <v>87378.99406999999</v>
      </c>
      <c r="J188" s="84">
        <f>'в постановление прил 5'!J673</f>
        <v>0</v>
      </c>
    </row>
    <row r="189" spans="1:10" ht="15.75">
      <c r="A189" s="112"/>
      <c r="B189" s="110"/>
      <c r="C189" s="20">
        <v>43466</v>
      </c>
      <c r="D189" s="20">
        <v>45657</v>
      </c>
      <c r="E189" s="4">
        <v>2021</v>
      </c>
      <c r="F189" s="84">
        <f t="shared" si="17"/>
        <v>78893.9</v>
      </c>
      <c r="G189" s="84">
        <f>'в постановление прил 5'!G674</f>
        <v>0</v>
      </c>
      <c r="H189" s="84">
        <f>'в постановление прил 5'!H674</f>
        <v>0</v>
      </c>
      <c r="I189" s="84">
        <f>'в постановление прил 5'!I674</f>
        <v>78893.9</v>
      </c>
      <c r="J189" s="84">
        <f>'в постановление прил 5'!J674</f>
        <v>0</v>
      </c>
    </row>
    <row r="190" spans="1:10" ht="15.75">
      <c r="A190" s="112"/>
      <c r="B190" s="110"/>
      <c r="C190" s="20">
        <v>43466</v>
      </c>
      <c r="D190" s="20">
        <v>45657</v>
      </c>
      <c r="E190" s="4">
        <v>2022</v>
      </c>
      <c r="F190" s="84">
        <f t="shared" si="17"/>
        <v>77333.4</v>
      </c>
      <c r="G190" s="84">
        <f>'в постановление прил 5'!G675</f>
        <v>0</v>
      </c>
      <c r="H190" s="84">
        <f>'в постановление прил 5'!H675</f>
        <v>0</v>
      </c>
      <c r="I190" s="84">
        <f>'в постановление прил 5'!I675</f>
        <v>77333.4</v>
      </c>
      <c r="J190" s="84">
        <f>'в постановление прил 5'!J675</f>
        <v>0</v>
      </c>
    </row>
    <row r="191" spans="1:10" ht="15.75">
      <c r="A191" s="112"/>
      <c r="B191" s="110"/>
      <c r="C191" s="20">
        <v>43466</v>
      </c>
      <c r="D191" s="20">
        <v>45657</v>
      </c>
      <c r="E191" s="4">
        <v>2023</v>
      </c>
      <c r="F191" s="84">
        <f t="shared" si="17"/>
        <v>75361</v>
      </c>
      <c r="G191" s="84">
        <f>'в постановление прил 5'!G676</f>
        <v>0</v>
      </c>
      <c r="H191" s="84">
        <f>'в постановление прил 5'!H676</f>
        <v>0</v>
      </c>
      <c r="I191" s="84">
        <f>'в постановление прил 5'!I676</f>
        <v>75361</v>
      </c>
      <c r="J191" s="84">
        <f>'в постановление прил 5'!J676</f>
        <v>0</v>
      </c>
    </row>
    <row r="192" spans="1:10" ht="15.75">
      <c r="A192" s="113"/>
      <c r="B192" s="111"/>
      <c r="C192" s="20">
        <v>43466</v>
      </c>
      <c r="D192" s="20">
        <v>45657</v>
      </c>
      <c r="E192" s="4">
        <v>2024</v>
      </c>
      <c r="F192" s="84">
        <f t="shared" si="17"/>
        <v>102228.7</v>
      </c>
      <c r="G192" s="84">
        <f>'в постановление прил 5'!G677</f>
        <v>0</v>
      </c>
      <c r="H192" s="84">
        <f>'в постановление прил 5'!H677</f>
        <v>0</v>
      </c>
      <c r="I192" s="84">
        <f>'в постановление прил 5'!I677</f>
        <v>102228.7</v>
      </c>
      <c r="J192" s="84">
        <f>'в постановление прил 5'!J677</f>
        <v>0</v>
      </c>
    </row>
    <row r="193" spans="1:10" s="12" customFormat="1" ht="15.75">
      <c r="A193" s="8" t="s">
        <v>1</v>
      </c>
      <c r="B193" s="8"/>
      <c r="C193" s="8"/>
      <c r="D193" s="8"/>
      <c r="E193" s="11"/>
      <c r="F193" s="84">
        <f>SUM(F187:F192)</f>
        <v>507069.89407</v>
      </c>
      <c r="G193" s="84">
        <f>SUM(G187:G192)</f>
        <v>0</v>
      </c>
      <c r="H193" s="84">
        <f>SUM(H187:H192)</f>
        <v>0</v>
      </c>
      <c r="I193" s="84">
        <f>SUM(I187:I192)</f>
        <v>507069.89407</v>
      </c>
      <c r="J193" s="84">
        <f>SUM(J187:J192)</f>
        <v>0</v>
      </c>
    </row>
    <row r="194" spans="1:10" ht="15.75">
      <c r="A194" s="104" t="s">
        <v>214</v>
      </c>
      <c r="B194" s="104" t="s">
        <v>142</v>
      </c>
      <c r="C194" s="20">
        <v>43466</v>
      </c>
      <c r="D194" s="20">
        <v>45657</v>
      </c>
      <c r="E194" s="4">
        <v>2019</v>
      </c>
      <c r="F194" s="84">
        <f t="shared" si="17"/>
        <v>2838.2</v>
      </c>
      <c r="G194" s="84">
        <f>'в постановление прил 5'!G679</f>
        <v>0</v>
      </c>
      <c r="H194" s="84">
        <f>'в постановление прил 5'!H679</f>
        <v>643.3</v>
      </c>
      <c r="I194" s="84">
        <f>'в постановление прил 5'!I679</f>
        <v>2194.9</v>
      </c>
      <c r="J194" s="84">
        <f>'в постановление прил 5'!J679</f>
        <v>0</v>
      </c>
    </row>
    <row r="195" spans="1:10" ht="15.75">
      <c r="A195" s="105"/>
      <c r="B195" s="110"/>
      <c r="C195" s="20">
        <v>43466</v>
      </c>
      <c r="D195" s="20">
        <v>45657</v>
      </c>
      <c r="E195" s="4">
        <v>2020</v>
      </c>
      <c r="F195" s="84">
        <f t="shared" si="17"/>
        <v>7613.022320000001</v>
      </c>
      <c r="G195" s="84">
        <f>'в постановление прил 5'!G680</f>
        <v>0</v>
      </c>
      <c r="H195" s="84">
        <f>'в постановление прил 5'!H680</f>
        <v>641.4</v>
      </c>
      <c r="I195" s="84">
        <f>'в постановление прил 5'!I680</f>
        <v>6971.622320000001</v>
      </c>
      <c r="J195" s="84">
        <f>'в постановление прил 5'!J680</f>
        <v>0</v>
      </c>
    </row>
    <row r="196" spans="1:10" ht="15.75">
      <c r="A196" s="105"/>
      <c r="B196" s="110"/>
      <c r="C196" s="20">
        <v>43466</v>
      </c>
      <c r="D196" s="20">
        <v>45657</v>
      </c>
      <c r="E196" s="4">
        <v>2021</v>
      </c>
      <c r="F196" s="84">
        <f t="shared" si="17"/>
        <v>1145.4739999999997</v>
      </c>
      <c r="G196" s="84">
        <f>'в постановление прил 5'!G681</f>
        <v>0</v>
      </c>
      <c r="H196" s="84">
        <f>'в постановление прил 5'!H681</f>
        <v>1036.5477999999998</v>
      </c>
      <c r="I196" s="84">
        <f>'в постановление прил 5'!I681</f>
        <v>108.9262</v>
      </c>
      <c r="J196" s="84">
        <f>'в постановление прил 5'!J681</f>
        <v>0</v>
      </c>
    </row>
    <row r="197" spans="1:10" ht="15.75">
      <c r="A197" s="105"/>
      <c r="B197" s="110"/>
      <c r="C197" s="20">
        <v>43466</v>
      </c>
      <c r="D197" s="20">
        <v>45657</v>
      </c>
      <c r="E197" s="4">
        <v>2022</v>
      </c>
      <c r="F197" s="84">
        <f t="shared" si="17"/>
        <v>736.1999999999999</v>
      </c>
      <c r="G197" s="84">
        <f>'в постановление прил 5'!G682</f>
        <v>0</v>
      </c>
      <c r="H197" s="84">
        <f>'в постановление прил 5'!H682</f>
        <v>649.4</v>
      </c>
      <c r="I197" s="84">
        <f>'в постановление прил 5'!I682</f>
        <v>86.8</v>
      </c>
      <c r="J197" s="84">
        <f>'в постановление прил 5'!J682</f>
        <v>0</v>
      </c>
    </row>
    <row r="198" spans="1:10" ht="15.75">
      <c r="A198" s="105"/>
      <c r="B198" s="110"/>
      <c r="C198" s="20">
        <v>43466</v>
      </c>
      <c r="D198" s="20">
        <v>45657</v>
      </c>
      <c r="E198" s="4">
        <v>2023</v>
      </c>
      <c r="F198" s="84">
        <f t="shared" si="17"/>
        <v>748.7</v>
      </c>
      <c r="G198" s="84">
        <f>'в постановление прил 5'!G683</f>
        <v>0</v>
      </c>
      <c r="H198" s="84">
        <f>'в постановление прил 5'!H683</f>
        <v>664.1</v>
      </c>
      <c r="I198" s="84">
        <f>'в постановление прил 5'!I683</f>
        <v>84.6</v>
      </c>
      <c r="J198" s="84">
        <f>'в постановление прил 5'!J683</f>
        <v>0</v>
      </c>
    </row>
    <row r="199" spans="1:10" ht="15.75">
      <c r="A199" s="106"/>
      <c r="B199" s="111"/>
      <c r="C199" s="20">
        <v>43466</v>
      </c>
      <c r="D199" s="20">
        <v>45657</v>
      </c>
      <c r="E199" s="4">
        <v>2024</v>
      </c>
      <c r="F199" s="84">
        <f t="shared" si="17"/>
        <v>994.4</v>
      </c>
      <c r="G199" s="84">
        <f>'в постановление прил 5'!G684</f>
        <v>0</v>
      </c>
      <c r="H199" s="84">
        <f>'в постановление прил 5'!H684</f>
        <v>0</v>
      </c>
      <c r="I199" s="84">
        <f>'в постановление прил 5'!I684</f>
        <v>994.4</v>
      </c>
      <c r="J199" s="84">
        <f>'в постановление прил 5'!J684</f>
        <v>0</v>
      </c>
    </row>
    <row r="200" spans="1:10" s="12" customFormat="1" ht="15.75">
      <c r="A200" s="8" t="s">
        <v>1</v>
      </c>
      <c r="B200" s="8"/>
      <c r="C200" s="8"/>
      <c r="D200" s="8"/>
      <c r="E200" s="11"/>
      <c r="F200" s="84">
        <f>SUM(F194:F199)</f>
        <v>14075.996320000002</v>
      </c>
      <c r="G200" s="84">
        <f>SUM(G194:G199)</f>
        <v>0</v>
      </c>
      <c r="H200" s="84">
        <f>SUM(H194:H199)</f>
        <v>3634.7477999999996</v>
      </c>
      <c r="I200" s="84">
        <f>SUM(I194:I199)</f>
        <v>10441.248520000001</v>
      </c>
      <c r="J200" s="84">
        <f>SUM(J194:J199)</f>
        <v>0</v>
      </c>
    </row>
    <row r="201" spans="1:10" ht="15.75">
      <c r="A201" s="104" t="s">
        <v>11</v>
      </c>
      <c r="B201" s="104" t="s">
        <v>143</v>
      </c>
      <c r="C201" s="20">
        <v>43466</v>
      </c>
      <c r="D201" s="20">
        <v>45657</v>
      </c>
      <c r="E201" s="4">
        <v>2019</v>
      </c>
      <c r="F201" s="84">
        <f t="shared" si="17"/>
        <v>163.6</v>
      </c>
      <c r="G201" s="84">
        <f>'в постановление прил 5'!G742</f>
        <v>0</v>
      </c>
      <c r="H201" s="84">
        <f>'в постановление прил 5'!H742</f>
        <v>0</v>
      </c>
      <c r="I201" s="84">
        <f>'в постановление прил 5'!I742</f>
        <v>163.6</v>
      </c>
      <c r="J201" s="84">
        <f>'в постановление прил 5'!J742</f>
        <v>0</v>
      </c>
    </row>
    <row r="202" spans="1:10" ht="15.75">
      <c r="A202" s="105"/>
      <c r="B202" s="110"/>
      <c r="C202" s="20">
        <v>43466</v>
      </c>
      <c r="D202" s="20">
        <v>45657</v>
      </c>
      <c r="E202" s="4">
        <v>2020</v>
      </c>
      <c r="F202" s="84">
        <f t="shared" si="17"/>
        <v>921.17</v>
      </c>
      <c r="G202" s="84">
        <f>'в постановление прил 5'!G743</f>
        <v>0</v>
      </c>
      <c r="H202" s="84">
        <f>'в постановление прил 5'!H743</f>
        <v>0</v>
      </c>
      <c r="I202" s="84">
        <f>'в постановление прил 5'!I743</f>
        <v>921.17</v>
      </c>
      <c r="J202" s="84">
        <f>'в постановление прил 5'!J743</f>
        <v>0</v>
      </c>
    </row>
    <row r="203" spans="1:10" ht="15.75">
      <c r="A203" s="105"/>
      <c r="B203" s="110"/>
      <c r="C203" s="20">
        <v>43466</v>
      </c>
      <c r="D203" s="20">
        <v>45657</v>
      </c>
      <c r="E203" s="4">
        <v>2021</v>
      </c>
      <c r="F203" s="84">
        <f t="shared" si="17"/>
        <v>87.5</v>
      </c>
      <c r="G203" s="84">
        <f>'в постановление прил 5'!G744</f>
        <v>0</v>
      </c>
      <c r="H203" s="84">
        <f>'в постановление прил 5'!H744</f>
        <v>0</v>
      </c>
      <c r="I203" s="84">
        <f>'в постановление прил 5'!I744</f>
        <v>87.5</v>
      </c>
      <c r="J203" s="84">
        <f>'в постановление прил 5'!J744</f>
        <v>0</v>
      </c>
    </row>
    <row r="204" spans="1:10" ht="15.75">
      <c r="A204" s="105"/>
      <c r="B204" s="110"/>
      <c r="C204" s="20">
        <v>43466</v>
      </c>
      <c r="D204" s="20">
        <v>45657</v>
      </c>
      <c r="E204" s="4">
        <v>2022</v>
      </c>
      <c r="F204" s="84">
        <f t="shared" si="17"/>
        <v>85.8</v>
      </c>
      <c r="G204" s="84">
        <f>'в постановление прил 5'!G745</f>
        <v>0</v>
      </c>
      <c r="H204" s="84">
        <f>'в постановление прил 5'!H745</f>
        <v>0</v>
      </c>
      <c r="I204" s="84">
        <f>'в постановление прил 5'!I745</f>
        <v>85.8</v>
      </c>
      <c r="J204" s="84">
        <f>'в постановление прил 5'!J745</f>
        <v>0</v>
      </c>
    </row>
    <row r="205" spans="1:10" ht="15.75">
      <c r="A205" s="105"/>
      <c r="B205" s="110"/>
      <c r="C205" s="20">
        <v>43466</v>
      </c>
      <c r="D205" s="20">
        <v>45657</v>
      </c>
      <c r="E205" s="4">
        <v>2023</v>
      </c>
      <c r="F205" s="84">
        <f t="shared" si="17"/>
        <v>83.5</v>
      </c>
      <c r="G205" s="84">
        <f>'в постановление прил 5'!G746</f>
        <v>0</v>
      </c>
      <c r="H205" s="84">
        <f>'в постановление прил 5'!H746</f>
        <v>0</v>
      </c>
      <c r="I205" s="84">
        <f>'в постановление прил 5'!I746</f>
        <v>83.5</v>
      </c>
      <c r="J205" s="84">
        <f>'в постановление прил 5'!J746</f>
        <v>0</v>
      </c>
    </row>
    <row r="206" spans="1:10" ht="15.75">
      <c r="A206" s="106"/>
      <c r="B206" s="111"/>
      <c r="C206" s="20">
        <v>43466</v>
      </c>
      <c r="D206" s="20">
        <v>45657</v>
      </c>
      <c r="E206" s="4">
        <v>2024</v>
      </c>
      <c r="F206" s="84">
        <f t="shared" si="17"/>
        <v>76.5</v>
      </c>
      <c r="G206" s="84">
        <f>'в постановление прил 5'!G747</f>
        <v>0</v>
      </c>
      <c r="H206" s="84">
        <f>'в постановление прил 5'!H747</f>
        <v>0</v>
      </c>
      <c r="I206" s="84">
        <f>'в постановление прил 5'!I747</f>
        <v>76.5</v>
      </c>
      <c r="J206" s="84">
        <f>'в постановление прил 5'!J747</f>
        <v>0</v>
      </c>
    </row>
    <row r="207" spans="1:10" s="12" customFormat="1" ht="15.75">
      <c r="A207" s="8" t="s">
        <v>1</v>
      </c>
      <c r="B207" s="8"/>
      <c r="C207" s="8"/>
      <c r="D207" s="8"/>
      <c r="E207" s="11"/>
      <c r="F207" s="84">
        <f>SUM(F201:F206)</f>
        <v>1418.07</v>
      </c>
      <c r="G207" s="84">
        <f>SUM(G201:G206)</f>
        <v>0</v>
      </c>
      <c r="H207" s="84">
        <f>SUM(H201:H206)</f>
        <v>0</v>
      </c>
      <c r="I207" s="84">
        <f>SUM(I201:I206)</f>
        <v>1418.07</v>
      </c>
      <c r="J207" s="84">
        <f>SUM(J201:J206)</f>
        <v>0</v>
      </c>
    </row>
    <row r="208" spans="1:10" s="12" customFormat="1" ht="15.75">
      <c r="A208" s="107" t="s">
        <v>219</v>
      </c>
      <c r="B208" s="107" t="s">
        <v>61</v>
      </c>
      <c r="C208" s="76">
        <v>44075</v>
      </c>
      <c r="D208" s="76">
        <v>45657</v>
      </c>
      <c r="E208" s="4">
        <v>2019</v>
      </c>
      <c r="F208" s="84">
        <f aca="true" t="shared" si="18" ref="F208:F213">SUM(G208:J208)</f>
        <v>0</v>
      </c>
      <c r="G208" s="84">
        <f>'в постановление прил 5'!G777</f>
        <v>0</v>
      </c>
      <c r="H208" s="84">
        <f>'в постановление прил 5'!H777</f>
        <v>0</v>
      </c>
      <c r="I208" s="84">
        <f>'в постановление прил 5'!I777</f>
        <v>0</v>
      </c>
      <c r="J208" s="84">
        <f>'в постановление прил 5'!J777</f>
        <v>0</v>
      </c>
    </row>
    <row r="209" spans="1:10" s="12" customFormat="1" ht="15.75">
      <c r="A209" s="112"/>
      <c r="B209" s="108"/>
      <c r="C209" s="76">
        <v>44075</v>
      </c>
      <c r="D209" s="76">
        <v>45657</v>
      </c>
      <c r="E209" s="4">
        <v>2020</v>
      </c>
      <c r="F209" s="84">
        <f t="shared" si="18"/>
        <v>3545.96813</v>
      </c>
      <c r="G209" s="84">
        <f>'в постановление прил 5'!G778</f>
        <v>0</v>
      </c>
      <c r="H209" s="84">
        <f>'в постановление прил 5'!H778</f>
        <v>0</v>
      </c>
      <c r="I209" s="84">
        <f>'в постановление прил 5'!I778</f>
        <v>3545.96813</v>
      </c>
      <c r="J209" s="84">
        <f>'в постановление прил 5'!J778</f>
        <v>0</v>
      </c>
    </row>
    <row r="210" spans="1:10" s="12" customFormat="1" ht="15.75">
      <c r="A210" s="112"/>
      <c r="B210" s="108"/>
      <c r="C210" s="76">
        <v>44075</v>
      </c>
      <c r="D210" s="76">
        <v>45657</v>
      </c>
      <c r="E210" s="4">
        <v>2021</v>
      </c>
      <c r="F210" s="84">
        <f t="shared" si="18"/>
        <v>14240.9</v>
      </c>
      <c r="G210" s="84">
        <f>'в постановление прил 5'!G779</f>
        <v>0</v>
      </c>
      <c r="H210" s="84">
        <f>'в постановление прил 5'!H779</f>
        <v>0</v>
      </c>
      <c r="I210" s="84">
        <f>'в постановление прил 5'!I779</f>
        <v>14240.9</v>
      </c>
      <c r="J210" s="84">
        <f>'в постановление прил 5'!J779</f>
        <v>0</v>
      </c>
    </row>
    <row r="211" spans="1:10" s="12" customFormat="1" ht="15.75">
      <c r="A211" s="112"/>
      <c r="B211" s="108"/>
      <c r="C211" s="76">
        <v>44075</v>
      </c>
      <c r="D211" s="76">
        <v>45657</v>
      </c>
      <c r="E211" s="4">
        <v>2022</v>
      </c>
      <c r="F211" s="84">
        <f t="shared" si="18"/>
        <v>13959.2</v>
      </c>
      <c r="G211" s="84">
        <f>'в постановление прил 5'!G780</f>
        <v>0</v>
      </c>
      <c r="H211" s="84">
        <f>'в постановление прил 5'!H780</f>
        <v>0</v>
      </c>
      <c r="I211" s="84">
        <f>'в постановление прил 5'!I780</f>
        <v>13959.2</v>
      </c>
      <c r="J211" s="84">
        <f>'в постановление прил 5'!J780</f>
        <v>0</v>
      </c>
    </row>
    <row r="212" spans="1:10" s="12" customFormat="1" ht="15.75">
      <c r="A212" s="112"/>
      <c r="B212" s="108"/>
      <c r="C212" s="76">
        <v>44075</v>
      </c>
      <c r="D212" s="76">
        <v>45657</v>
      </c>
      <c r="E212" s="4">
        <v>2023</v>
      </c>
      <c r="F212" s="84">
        <f t="shared" si="18"/>
        <v>13603.2</v>
      </c>
      <c r="G212" s="84">
        <f>'в постановление прил 5'!G781</f>
        <v>0</v>
      </c>
      <c r="H212" s="84">
        <f>'в постановление прил 5'!H781</f>
        <v>0</v>
      </c>
      <c r="I212" s="84">
        <f>'в постановление прил 5'!I781</f>
        <v>13603.2</v>
      </c>
      <c r="J212" s="84">
        <f>'в постановление прил 5'!J781</f>
        <v>0</v>
      </c>
    </row>
    <row r="213" spans="1:10" s="12" customFormat="1" ht="15.75">
      <c r="A213" s="113"/>
      <c r="B213" s="109"/>
      <c r="C213" s="76">
        <v>44075</v>
      </c>
      <c r="D213" s="76">
        <v>45657</v>
      </c>
      <c r="E213" s="4">
        <v>2024</v>
      </c>
      <c r="F213" s="84">
        <f t="shared" si="18"/>
        <v>0</v>
      </c>
      <c r="G213" s="84">
        <f>'в постановление прил 5'!G782</f>
        <v>0</v>
      </c>
      <c r="H213" s="84">
        <f>'в постановление прил 5'!H782</f>
        <v>0</v>
      </c>
      <c r="I213" s="84">
        <f>'в постановление прил 5'!I782</f>
        <v>0</v>
      </c>
      <c r="J213" s="84">
        <f>'в постановление прил 5'!J782</f>
        <v>0</v>
      </c>
    </row>
    <row r="214" spans="1:10" s="12" customFormat="1" ht="15.75">
      <c r="A214" s="49" t="s">
        <v>1</v>
      </c>
      <c r="B214" s="49"/>
      <c r="C214" s="8"/>
      <c r="D214" s="11"/>
      <c r="E214" s="55"/>
      <c r="F214" s="84">
        <f>SUM(F208:F213)</f>
        <v>45349.26813</v>
      </c>
      <c r="G214" s="84">
        <f>SUM(G208:G213)</f>
        <v>0</v>
      </c>
      <c r="H214" s="84">
        <f>SUM(H208:H213)</f>
        <v>0</v>
      </c>
      <c r="I214" s="84">
        <f>SUM(I208:I213)</f>
        <v>45349.26813</v>
      </c>
      <c r="J214" s="84">
        <f>SUM(J208:J213)</f>
        <v>0</v>
      </c>
    </row>
    <row r="215" spans="1:10" ht="15.75">
      <c r="A215" s="104" t="s">
        <v>12</v>
      </c>
      <c r="B215" s="104" t="s">
        <v>142</v>
      </c>
      <c r="C215" s="20">
        <v>43466</v>
      </c>
      <c r="D215" s="20">
        <v>45657</v>
      </c>
      <c r="E215" s="4">
        <v>2019</v>
      </c>
      <c r="F215" s="83">
        <f aca="true" t="shared" si="19" ref="F215:F220">SUM(G215:J215)</f>
        <v>44796.49999999999</v>
      </c>
      <c r="G215" s="83">
        <f aca="true" t="shared" si="20" ref="G215:J220">SUM(G222,G229,G236)</f>
        <v>419.20000000000005</v>
      </c>
      <c r="H215" s="83">
        <f t="shared" si="20"/>
        <v>44377.299999999996</v>
      </c>
      <c r="I215" s="83">
        <f t="shared" si="20"/>
        <v>0</v>
      </c>
      <c r="J215" s="83">
        <f t="shared" si="20"/>
        <v>0</v>
      </c>
    </row>
    <row r="216" spans="1:10" ht="15.75">
      <c r="A216" s="105"/>
      <c r="B216" s="110"/>
      <c r="C216" s="20">
        <v>43466</v>
      </c>
      <c r="D216" s="20">
        <v>45657</v>
      </c>
      <c r="E216" s="4">
        <v>2020</v>
      </c>
      <c r="F216" s="83">
        <f t="shared" si="19"/>
        <v>45855.497</v>
      </c>
      <c r="G216" s="83">
        <f t="shared" si="20"/>
        <v>391.62391</v>
      </c>
      <c r="H216" s="83">
        <f t="shared" si="20"/>
        <v>45463.87309</v>
      </c>
      <c r="I216" s="83">
        <f t="shared" si="20"/>
        <v>0</v>
      </c>
      <c r="J216" s="83">
        <f t="shared" si="20"/>
        <v>0</v>
      </c>
    </row>
    <row r="217" spans="1:10" ht="15.75">
      <c r="A217" s="105"/>
      <c r="B217" s="110"/>
      <c r="C217" s="20">
        <v>43466</v>
      </c>
      <c r="D217" s="20">
        <v>45657</v>
      </c>
      <c r="E217" s="4">
        <v>2021</v>
      </c>
      <c r="F217" s="83">
        <f t="shared" si="19"/>
        <v>48899.00000000001</v>
      </c>
      <c r="G217" s="83">
        <f t="shared" si="20"/>
        <v>259.4</v>
      </c>
      <c r="H217" s="83">
        <f t="shared" si="20"/>
        <v>48639.600000000006</v>
      </c>
      <c r="I217" s="83">
        <f t="shared" si="20"/>
        <v>0</v>
      </c>
      <c r="J217" s="83">
        <f t="shared" si="20"/>
        <v>0</v>
      </c>
    </row>
    <row r="218" spans="1:10" ht="15.75">
      <c r="A218" s="105"/>
      <c r="B218" s="110"/>
      <c r="C218" s="20">
        <v>43466</v>
      </c>
      <c r="D218" s="20">
        <v>45657</v>
      </c>
      <c r="E218" s="4">
        <v>2022</v>
      </c>
      <c r="F218" s="83">
        <f t="shared" si="19"/>
        <v>49067</v>
      </c>
      <c r="G218" s="83">
        <f t="shared" si="20"/>
        <v>269.8</v>
      </c>
      <c r="H218" s="83">
        <f t="shared" si="20"/>
        <v>48797.2</v>
      </c>
      <c r="I218" s="83">
        <f t="shared" si="20"/>
        <v>0</v>
      </c>
      <c r="J218" s="83">
        <f t="shared" si="20"/>
        <v>0</v>
      </c>
    </row>
    <row r="219" spans="1:10" ht="15.75">
      <c r="A219" s="105"/>
      <c r="B219" s="110"/>
      <c r="C219" s="20">
        <v>43466</v>
      </c>
      <c r="D219" s="20">
        <v>45657</v>
      </c>
      <c r="E219" s="4">
        <v>2023</v>
      </c>
      <c r="F219" s="83">
        <f t="shared" si="19"/>
        <v>48797.2</v>
      </c>
      <c r="G219" s="83">
        <f t="shared" si="20"/>
        <v>0</v>
      </c>
      <c r="H219" s="83">
        <f t="shared" si="20"/>
        <v>48797.2</v>
      </c>
      <c r="I219" s="83">
        <f t="shared" si="20"/>
        <v>0</v>
      </c>
      <c r="J219" s="83">
        <f t="shared" si="20"/>
        <v>0</v>
      </c>
    </row>
    <row r="220" spans="1:10" ht="15.75">
      <c r="A220" s="106"/>
      <c r="B220" s="111"/>
      <c r="C220" s="20">
        <v>43466</v>
      </c>
      <c r="D220" s="20">
        <v>45657</v>
      </c>
      <c r="E220" s="4">
        <v>2024</v>
      </c>
      <c r="F220" s="83">
        <f t="shared" si="19"/>
        <v>0</v>
      </c>
      <c r="G220" s="83">
        <f t="shared" si="20"/>
        <v>0</v>
      </c>
      <c r="H220" s="83">
        <f t="shared" si="20"/>
        <v>0</v>
      </c>
      <c r="I220" s="83">
        <f t="shared" si="20"/>
        <v>0</v>
      </c>
      <c r="J220" s="83">
        <f t="shared" si="20"/>
        <v>0</v>
      </c>
    </row>
    <row r="221" spans="1:10" s="12" customFormat="1" ht="15.75">
      <c r="A221" s="8" t="s">
        <v>1</v>
      </c>
      <c r="B221" s="8"/>
      <c r="C221" s="8"/>
      <c r="D221" s="8"/>
      <c r="E221" s="11"/>
      <c r="F221" s="83">
        <f>SUM(F215:F220)</f>
        <v>237415.197</v>
      </c>
      <c r="G221" s="83">
        <f>SUM(G215:G220)</f>
        <v>1340.0239100000001</v>
      </c>
      <c r="H221" s="83">
        <f>SUM(H215:H220)</f>
        <v>236075.17309</v>
      </c>
      <c r="I221" s="83">
        <f>SUM(I215:I220)</f>
        <v>0</v>
      </c>
      <c r="J221" s="83">
        <f>SUM(J215:J220)</f>
        <v>0</v>
      </c>
    </row>
    <row r="222" spans="1:10" ht="15.75">
      <c r="A222" s="104" t="s">
        <v>13</v>
      </c>
      <c r="B222" s="104" t="s">
        <v>142</v>
      </c>
      <c r="C222" s="20">
        <v>43466</v>
      </c>
      <c r="D222" s="20">
        <v>45657</v>
      </c>
      <c r="E222" s="4">
        <v>2019</v>
      </c>
      <c r="F222" s="84">
        <f aca="true" t="shared" si="21" ref="F222:F234">SUM(G222:J222)</f>
        <v>3880.6</v>
      </c>
      <c r="G222" s="84">
        <f>'в постановление прил 5'!G805</f>
        <v>0</v>
      </c>
      <c r="H222" s="84">
        <f>'в постановление прил 5'!H805</f>
        <v>3880.6</v>
      </c>
      <c r="I222" s="84">
        <f>'в постановление прил 5'!I805</f>
        <v>0</v>
      </c>
      <c r="J222" s="84">
        <f>'в постановление прил 5'!J805</f>
        <v>0</v>
      </c>
    </row>
    <row r="223" spans="1:10" ht="15.75">
      <c r="A223" s="105"/>
      <c r="B223" s="110"/>
      <c r="C223" s="20">
        <v>43466</v>
      </c>
      <c r="D223" s="20">
        <v>45657</v>
      </c>
      <c r="E223" s="4">
        <v>2020</v>
      </c>
      <c r="F223" s="84">
        <f t="shared" si="21"/>
        <v>5344.9</v>
      </c>
      <c r="G223" s="84">
        <f>'в постановление прил 5'!G806</f>
        <v>0</v>
      </c>
      <c r="H223" s="84">
        <f>'в постановление прил 5'!H806</f>
        <v>5344.9</v>
      </c>
      <c r="I223" s="84">
        <f>'в постановление прил 5'!I806</f>
        <v>0</v>
      </c>
      <c r="J223" s="84">
        <f>'в постановление прил 5'!J806</f>
        <v>0</v>
      </c>
    </row>
    <row r="224" spans="1:10" ht="15.75">
      <c r="A224" s="105"/>
      <c r="B224" s="110"/>
      <c r="C224" s="20">
        <v>43466</v>
      </c>
      <c r="D224" s="20">
        <v>45657</v>
      </c>
      <c r="E224" s="4">
        <v>2021</v>
      </c>
      <c r="F224" s="84">
        <f t="shared" si="21"/>
        <v>5416.1</v>
      </c>
      <c r="G224" s="84">
        <f>'в постановление прил 5'!G807</f>
        <v>0</v>
      </c>
      <c r="H224" s="84">
        <f>'в постановление прил 5'!H807</f>
        <v>5416.1</v>
      </c>
      <c r="I224" s="84">
        <f>'в постановление прил 5'!I807</f>
        <v>0</v>
      </c>
      <c r="J224" s="84">
        <f>'в постановление прил 5'!J807</f>
        <v>0</v>
      </c>
    </row>
    <row r="225" spans="1:10" ht="15.75">
      <c r="A225" s="105"/>
      <c r="B225" s="110"/>
      <c r="C225" s="20">
        <v>43466</v>
      </c>
      <c r="D225" s="20">
        <v>45657</v>
      </c>
      <c r="E225" s="4">
        <v>2022</v>
      </c>
      <c r="F225" s="84">
        <f t="shared" si="21"/>
        <v>5558.4</v>
      </c>
      <c r="G225" s="84">
        <f>'в постановление прил 5'!G808</f>
        <v>0</v>
      </c>
      <c r="H225" s="84">
        <f>'в постановление прил 5'!H808</f>
        <v>5558.4</v>
      </c>
      <c r="I225" s="84">
        <f>'в постановление прил 5'!I808</f>
        <v>0</v>
      </c>
      <c r="J225" s="84">
        <f>'в постановление прил 5'!J808</f>
        <v>0</v>
      </c>
    </row>
    <row r="226" spans="1:10" ht="15.75">
      <c r="A226" s="105"/>
      <c r="B226" s="110"/>
      <c r="C226" s="20">
        <v>43466</v>
      </c>
      <c r="D226" s="20">
        <v>45657</v>
      </c>
      <c r="E226" s="4">
        <v>2023</v>
      </c>
      <c r="F226" s="84">
        <f t="shared" si="21"/>
        <v>5558.4</v>
      </c>
      <c r="G226" s="84">
        <f>'в постановление прил 5'!G809</f>
        <v>0</v>
      </c>
      <c r="H226" s="84">
        <f>'в постановление прил 5'!H809</f>
        <v>5558.4</v>
      </c>
      <c r="I226" s="84">
        <f>'в постановление прил 5'!I809</f>
        <v>0</v>
      </c>
      <c r="J226" s="84">
        <f>'в постановление прил 5'!J809</f>
        <v>0</v>
      </c>
    </row>
    <row r="227" spans="1:10" ht="15.75">
      <c r="A227" s="106"/>
      <c r="B227" s="111"/>
      <c r="C227" s="20">
        <v>43466</v>
      </c>
      <c r="D227" s="20">
        <v>45657</v>
      </c>
      <c r="E227" s="4">
        <v>2024</v>
      </c>
      <c r="F227" s="84">
        <f t="shared" si="21"/>
        <v>0</v>
      </c>
      <c r="G227" s="84">
        <f>'в постановление прил 5'!G810</f>
        <v>0</v>
      </c>
      <c r="H227" s="84">
        <f>'в постановление прил 5'!H810</f>
        <v>0</v>
      </c>
      <c r="I227" s="84">
        <f>'в постановление прил 5'!I810</f>
        <v>0</v>
      </c>
      <c r="J227" s="84">
        <f>'в постановление прил 5'!J810</f>
        <v>0</v>
      </c>
    </row>
    <row r="228" spans="1:10" s="12" customFormat="1" ht="15.75">
      <c r="A228" s="8" t="s">
        <v>1</v>
      </c>
      <c r="B228" s="8"/>
      <c r="C228" s="8"/>
      <c r="D228" s="8"/>
      <c r="E228" s="11"/>
      <c r="F228" s="84">
        <f t="shared" si="21"/>
        <v>25758.4</v>
      </c>
      <c r="G228" s="84">
        <v>0</v>
      </c>
      <c r="H228" s="84">
        <f>SUM(H222:H227)</f>
        <v>25758.4</v>
      </c>
      <c r="I228" s="84">
        <f>SUM(I222:I227)</f>
        <v>0</v>
      </c>
      <c r="J228" s="84">
        <v>0</v>
      </c>
    </row>
    <row r="229" spans="1:10" ht="15.75">
      <c r="A229" s="104" t="s">
        <v>14</v>
      </c>
      <c r="B229" s="104" t="s">
        <v>142</v>
      </c>
      <c r="C229" s="20">
        <v>43466</v>
      </c>
      <c r="D229" s="20">
        <v>45657</v>
      </c>
      <c r="E229" s="4">
        <v>2019</v>
      </c>
      <c r="F229" s="84">
        <f t="shared" si="21"/>
        <v>32953.9</v>
      </c>
      <c r="G229" s="84">
        <f>'в постановление прил 5'!G812</f>
        <v>139.9</v>
      </c>
      <c r="H229" s="84">
        <f>'в постановление прил 5'!H812</f>
        <v>32814</v>
      </c>
      <c r="I229" s="84">
        <f>'в постановление прил 5'!I812</f>
        <v>0</v>
      </c>
      <c r="J229" s="84">
        <f>'в постановление прил 5'!J812</f>
        <v>0</v>
      </c>
    </row>
    <row r="230" spans="1:10" ht="15.75">
      <c r="A230" s="105"/>
      <c r="B230" s="110"/>
      <c r="C230" s="20">
        <v>43466</v>
      </c>
      <c r="D230" s="20">
        <v>45657</v>
      </c>
      <c r="E230" s="4">
        <v>2020</v>
      </c>
      <c r="F230" s="84">
        <f t="shared" si="21"/>
        <v>33171.1</v>
      </c>
      <c r="G230" s="84">
        <f>'в постановление прил 5'!G813</f>
        <v>235.1</v>
      </c>
      <c r="H230" s="84">
        <f>'в постановление прил 5'!H813</f>
        <v>32936</v>
      </c>
      <c r="I230" s="84">
        <f>'в постановление прил 5'!I813</f>
        <v>0</v>
      </c>
      <c r="J230" s="84">
        <f>'в постановление прил 5'!J813</f>
        <v>0</v>
      </c>
    </row>
    <row r="231" spans="1:10" ht="15.75">
      <c r="A231" s="105"/>
      <c r="B231" s="110"/>
      <c r="C231" s="20">
        <v>43466</v>
      </c>
      <c r="D231" s="20">
        <v>45657</v>
      </c>
      <c r="E231" s="4">
        <v>2021</v>
      </c>
      <c r="F231" s="84">
        <f t="shared" si="21"/>
        <v>34328.700000000004</v>
      </c>
      <c r="G231" s="84">
        <f>'в постановление прил 5'!G814</f>
        <v>259.4</v>
      </c>
      <c r="H231" s="84">
        <f>'в постановление прил 5'!H814</f>
        <v>34069.3</v>
      </c>
      <c r="I231" s="84">
        <f>'в постановление прил 5'!I814</f>
        <v>0</v>
      </c>
      <c r="J231" s="84">
        <f>'в постановление прил 5'!J814</f>
        <v>0</v>
      </c>
    </row>
    <row r="232" spans="1:10" ht="15.75">
      <c r="A232" s="105"/>
      <c r="B232" s="110"/>
      <c r="C232" s="20">
        <v>43466</v>
      </c>
      <c r="D232" s="20">
        <v>45657</v>
      </c>
      <c r="E232" s="4">
        <v>2022</v>
      </c>
      <c r="F232" s="84">
        <f t="shared" si="21"/>
        <v>34354.4</v>
      </c>
      <c r="G232" s="84">
        <f>'в постановление прил 5'!G815</f>
        <v>269.8</v>
      </c>
      <c r="H232" s="84">
        <f>'в постановление прил 5'!H815</f>
        <v>34084.6</v>
      </c>
      <c r="I232" s="84">
        <f>'в постановление прил 5'!I815</f>
        <v>0</v>
      </c>
      <c r="J232" s="84">
        <f>'в постановление прил 5'!J815</f>
        <v>0</v>
      </c>
    </row>
    <row r="233" spans="1:10" ht="15.75">
      <c r="A233" s="105"/>
      <c r="B233" s="110"/>
      <c r="C233" s="20">
        <v>43466</v>
      </c>
      <c r="D233" s="20">
        <v>45657</v>
      </c>
      <c r="E233" s="4">
        <v>2023</v>
      </c>
      <c r="F233" s="84">
        <f t="shared" si="21"/>
        <v>34084.6</v>
      </c>
      <c r="G233" s="84">
        <f>'в постановление прил 5'!G816</f>
        <v>0</v>
      </c>
      <c r="H233" s="84">
        <f>'в постановление прил 5'!H816</f>
        <v>34084.6</v>
      </c>
      <c r="I233" s="84">
        <f>'в постановление прил 5'!I816</f>
        <v>0</v>
      </c>
      <c r="J233" s="84">
        <f>'в постановление прил 5'!J816</f>
        <v>0</v>
      </c>
    </row>
    <row r="234" spans="1:10" ht="15.75">
      <c r="A234" s="106"/>
      <c r="B234" s="111"/>
      <c r="C234" s="20">
        <v>43466</v>
      </c>
      <c r="D234" s="20">
        <v>45657</v>
      </c>
      <c r="E234" s="4">
        <v>2024</v>
      </c>
      <c r="F234" s="84">
        <f t="shared" si="21"/>
        <v>0</v>
      </c>
      <c r="G234" s="84">
        <f>'в постановление прил 5'!G817</f>
        <v>0</v>
      </c>
      <c r="H234" s="84">
        <f>'в постановление прил 5'!H817</f>
        <v>0</v>
      </c>
      <c r="I234" s="84">
        <f>'в постановление прил 5'!I817</f>
        <v>0</v>
      </c>
      <c r="J234" s="84">
        <f>'в постановление прил 5'!J817</f>
        <v>0</v>
      </c>
    </row>
    <row r="235" spans="1:10" s="12" customFormat="1" ht="15.75">
      <c r="A235" s="8" t="s">
        <v>1</v>
      </c>
      <c r="B235" s="8"/>
      <c r="C235" s="8"/>
      <c r="D235" s="8"/>
      <c r="E235" s="11"/>
      <c r="F235" s="84">
        <f>SUM(F229:F234)</f>
        <v>168892.7</v>
      </c>
      <c r="G235" s="84">
        <f>SUM(G229:G234)</f>
        <v>904.2</v>
      </c>
      <c r="H235" s="84">
        <f>SUM(H229:H234)</f>
        <v>167988.5</v>
      </c>
      <c r="I235" s="84">
        <f>SUM(I229:I234)</f>
        <v>0</v>
      </c>
      <c r="J235" s="84">
        <f>SUM(J229:J234)</f>
        <v>0</v>
      </c>
    </row>
    <row r="236" spans="1:10" ht="15.75">
      <c r="A236" s="104" t="s">
        <v>215</v>
      </c>
      <c r="B236" s="104" t="s">
        <v>142</v>
      </c>
      <c r="C236" s="20">
        <v>43466</v>
      </c>
      <c r="D236" s="20">
        <v>45657</v>
      </c>
      <c r="E236" s="4">
        <v>2019</v>
      </c>
      <c r="F236" s="84">
        <f aca="true" t="shared" si="22" ref="F236:F241">SUM(G236:J236)</f>
        <v>7962</v>
      </c>
      <c r="G236" s="84">
        <f>'в постановление прил 5'!G819</f>
        <v>279.3</v>
      </c>
      <c r="H236" s="84">
        <f>'в постановление прил 5'!H819</f>
        <v>7682.7</v>
      </c>
      <c r="I236" s="84">
        <f>'в постановление прил 5'!I819</f>
        <v>0</v>
      </c>
      <c r="J236" s="84">
        <f>'в постановление прил 5'!J819</f>
        <v>0</v>
      </c>
    </row>
    <row r="237" spans="1:10" ht="15.75">
      <c r="A237" s="105"/>
      <c r="B237" s="110"/>
      <c r="C237" s="20">
        <v>43466</v>
      </c>
      <c r="D237" s="20">
        <v>45657</v>
      </c>
      <c r="E237" s="4">
        <v>2020</v>
      </c>
      <c r="F237" s="84">
        <f t="shared" si="22"/>
        <v>7339.497</v>
      </c>
      <c r="G237" s="84">
        <f>'в постановление прил 5'!G820</f>
        <v>156.52391</v>
      </c>
      <c r="H237" s="84">
        <f>'в постановление прил 5'!H820</f>
        <v>7182.97309</v>
      </c>
      <c r="I237" s="84">
        <f>'в постановление прил 5'!I820</f>
        <v>0</v>
      </c>
      <c r="J237" s="84">
        <f>'в постановление прил 5'!J820</f>
        <v>0</v>
      </c>
    </row>
    <row r="238" spans="1:10" ht="15.75">
      <c r="A238" s="105"/>
      <c r="B238" s="110"/>
      <c r="C238" s="20">
        <v>43466</v>
      </c>
      <c r="D238" s="20">
        <v>45657</v>
      </c>
      <c r="E238" s="4">
        <v>2021</v>
      </c>
      <c r="F238" s="84">
        <f t="shared" si="22"/>
        <v>9154.2</v>
      </c>
      <c r="G238" s="84">
        <f>'в постановление прил 5'!G821</f>
        <v>0</v>
      </c>
      <c r="H238" s="84">
        <f>'в постановление прил 5'!H821</f>
        <v>9154.2</v>
      </c>
      <c r="I238" s="84">
        <f>'в постановление прил 5'!I821</f>
        <v>0</v>
      </c>
      <c r="J238" s="84">
        <f>'в постановление прил 5'!J821</f>
        <v>0</v>
      </c>
    </row>
    <row r="239" spans="1:10" ht="15.75">
      <c r="A239" s="105"/>
      <c r="B239" s="110"/>
      <c r="C239" s="20">
        <v>43466</v>
      </c>
      <c r="D239" s="20">
        <v>45657</v>
      </c>
      <c r="E239" s="4">
        <v>2022</v>
      </c>
      <c r="F239" s="84">
        <f t="shared" si="22"/>
        <v>9154.2</v>
      </c>
      <c r="G239" s="84">
        <f>'в постановление прил 5'!G822</f>
        <v>0</v>
      </c>
      <c r="H239" s="84">
        <f>'в постановление прил 5'!H822</f>
        <v>9154.2</v>
      </c>
      <c r="I239" s="84">
        <f>'в постановление прил 5'!I822</f>
        <v>0</v>
      </c>
      <c r="J239" s="84">
        <f>'в постановление прил 5'!J822</f>
        <v>0</v>
      </c>
    </row>
    <row r="240" spans="1:10" ht="15.75">
      <c r="A240" s="105"/>
      <c r="B240" s="110"/>
      <c r="C240" s="20">
        <v>43466</v>
      </c>
      <c r="D240" s="20">
        <v>45657</v>
      </c>
      <c r="E240" s="4">
        <v>2023</v>
      </c>
      <c r="F240" s="84">
        <f t="shared" si="22"/>
        <v>9154.2</v>
      </c>
      <c r="G240" s="84">
        <f>'в постановление прил 5'!G823</f>
        <v>0</v>
      </c>
      <c r="H240" s="84">
        <f>'в постановление прил 5'!H823</f>
        <v>9154.2</v>
      </c>
      <c r="I240" s="84">
        <f>'в постановление прил 5'!I823</f>
        <v>0</v>
      </c>
      <c r="J240" s="84">
        <f>'в постановление прил 5'!J823</f>
        <v>0</v>
      </c>
    </row>
    <row r="241" spans="1:10" ht="15.75">
      <c r="A241" s="106"/>
      <c r="B241" s="111"/>
      <c r="C241" s="20">
        <v>43466</v>
      </c>
      <c r="D241" s="20">
        <v>45657</v>
      </c>
      <c r="E241" s="4">
        <v>2024</v>
      </c>
      <c r="F241" s="84">
        <f t="shared" si="22"/>
        <v>0</v>
      </c>
      <c r="G241" s="84">
        <f>'в постановление прил 5'!G824</f>
        <v>0</v>
      </c>
      <c r="H241" s="84">
        <f>'в постановление прил 5'!H824</f>
        <v>0</v>
      </c>
      <c r="I241" s="84">
        <f>'в постановление прил 5'!I824</f>
        <v>0</v>
      </c>
      <c r="J241" s="84">
        <f>'в постановление прил 5'!J824</f>
        <v>0</v>
      </c>
    </row>
    <row r="242" spans="1:10" s="12" customFormat="1" ht="15.75">
      <c r="A242" s="8" t="s">
        <v>1</v>
      </c>
      <c r="B242" s="8"/>
      <c r="C242" s="8"/>
      <c r="D242" s="8"/>
      <c r="E242" s="11"/>
      <c r="F242" s="84">
        <f>SUM(F236:F241)</f>
        <v>42764.096999999994</v>
      </c>
      <c r="G242" s="84">
        <f>SUM(G236:G241)</f>
        <v>435.82391</v>
      </c>
      <c r="H242" s="84">
        <f>SUM(H236:H241)</f>
        <v>42328.27309</v>
      </c>
      <c r="I242" s="84">
        <f>SUM(I236:I241)</f>
        <v>0</v>
      </c>
      <c r="J242" s="84">
        <f>SUM(J236:J241)</f>
        <v>0</v>
      </c>
    </row>
    <row r="243" spans="1:10" ht="15.75">
      <c r="A243" s="104" t="s">
        <v>187</v>
      </c>
      <c r="B243" s="104" t="s">
        <v>142</v>
      </c>
      <c r="C243" s="20">
        <v>43466</v>
      </c>
      <c r="D243" s="20">
        <v>45657</v>
      </c>
      <c r="E243" s="4">
        <v>2019</v>
      </c>
      <c r="F243" s="83">
        <f aca="true" t="shared" si="23" ref="F243:F248">SUM(G243:J243)</f>
        <v>16463.399999999998</v>
      </c>
      <c r="G243" s="83">
        <f aca="true" t="shared" si="24" ref="G243:J248">SUM(G250,G257,G264,G271,G278)</f>
        <v>0</v>
      </c>
      <c r="H243" s="83">
        <f t="shared" si="24"/>
        <v>4600.7</v>
      </c>
      <c r="I243" s="83">
        <f t="shared" si="24"/>
        <v>11862.699999999999</v>
      </c>
      <c r="J243" s="83">
        <f t="shared" si="24"/>
        <v>0</v>
      </c>
    </row>
    <row r="244" spans="1:10" ht="15.75">
      <c r="A244" s="105"/>
      <c r="B244" s="110"/>
      <c r="C244" s="20">
        <v>43466</v>
      </c>
      <c r="D244" s="20">
        <v>45657</v>
      </c>
      <c r="E244" s="4">
        <v>2020</v>
      </c>
      <c r="F244" s="83">
        <f t="shared" si="23"/>
        <v>8084.11362</v>
      </c>
      <c r="G244" s="83">
        <f t="shared" si="24"/>
        <v>0</v>
      </c>
      <c r="H244" s="83">
        <f t="shared" si="24"/>
        <v>674.256</v>
      </c>
      <c r="I244" s="83">
        <f t="shared" si="24"/>
        <v>7409.85762</v>
      </c>
      <c r="J244" s="83">
        <f t="shared" si="24"/>
        <v>0</v>
      </c>
    </row>
    <row r="245" spans="1:10" ht="15.75">
      <c r="A245" s="105"/>
      <c r="B245" s="110"/>
      <c r="C245" s="20">
        <v>43466</v>
      </c>
      <c r="D245" s="20">
        <v>45657</v>
      </c>
      <c r="E245" s="4">
        <v>2021</v>
      </c>
      <c r="F245" s="83">
        <f t="shared" si="23"/>
        <v>15017.1613</v>
      </c>
      <c r="G245" s="83">
        <f t="shared" si="24"/>
        <v>0</v>
      </c>
      <c r="H245" s="83">
        <f t="shared" si="24"/>
        <v>4842.599999999999</v>
      </c>
      <c r="I245" s="83">
        <f t="shared" si="24"/>
        <v>10174.561300000001</v>
      </c>
      <c r="J245" s="83">
        <f t="shared" si="24"/>
        <v>0</v>
      </c>
    </row>
    <row r="246" spans="1:10" ht="15.75">
      <c r="A246" s="105"/>
      <c r="B246" s="110"/>
      <c r="C246" s="20">
        <v>43466</v>
      </c>
      <c r="D246" s="20">
        <v>45657</v>
      </c>
      <c r="E246" s="4">
        <v>2022</v>
      </c>
      <c r="F246" s="83">
        <f t="shared" si="23"/>
        <v>14818.3</v>
      </c>
      <c r="G246" s="83">
        <f t="shared" si="24"/>
        <v>0</v>
      </c>
      <c r="H246" s="83">
        <f t="shared" si="24"/>
        <v>4842.599999999999</v>
      </c>
      <c r="I246" s="83">
        <f t="shared" si="24"/>
        <v>9975.7</v>
      </c>
      <c r="J246" s="83">
        <f t="shared" si="24"/>
        <v>0</v>
      </c>
    </row>
    <row r="247" spans="1:10" ht="15.75">
      <c r="A247" s="105"/>
      <c r="B247" s="110"/>
      <c r="C247" s="20">
        <v>43466</v>
      </c>
      <c r="D247" s="20">
        <v>45657</v>
      </c>
      <c r="E247" s="4">
        <v>2023</v>
      </c>
      <c r="F247" s="83">
        <f t="shared" si="23"/>
        <v>14678.9</v>
      </c>
      <c r="G247" s="83">
        <f t="shared" si="24"/>
        <v>0</v>
      </c>
      <c r="H247" s="83">
        <f t="shared" si="24"/>
        <v>4952.700000000001</v>
      </c>
      <c r="I247" s="83">
        <f t="shared" si="24"/>
        <v>9726.199999999999</v>
      </c>
      <c r="J247" s="83">
        <f t="shared" si="24"/>
        <v>0</v>
      </c>
    </row>
    <row r="248" spans="1:10" ht="15.75">
      <c r="A248" s="106"/>
      <c r="B248" s="111"/>
      <c r="C248" s="20">
        <v>43466</v>
      </c>
      <c r="D248" s="20">
        <v>45657</v>
      </c>
      <c r="E248" s="4">
        <v>2024</v>
      </c>
      <c r="F248" s="83">
        <f t="shared" si="23"/>
        <v>16752</v>
      </c>
      <c r="G248" s="83">
        <f t="shared" si="24"/>
        <v>0</v>
      </c>
      <c r="H248" s="83">
        <f t="shared" si="24"/>
        <v>0</v>
      </c>
      <c r="I248" s="83">
        <f t="shared" si="24"/>
        <v>16752</v>
      </c>
      <c r="J248" s="83">
        <f t="shared" si="24"/>
        <v>0</v>
      </c>
    </row>
    <row r="249" spans="1:10" s="12" customFormat="1" ht="15.75">
      <c r="A249" s="8" t="s">
        <v>1</v>
      </c>
      <c r="B249" s="8"/>
      <c r="C249" s="8"/>
      <c r="D249" s="8"/>
      <c r="E249" s="11"/>
      <c r="F249" s="83">
        <f>SUM(F243:F248)</f>
        <v>85813.87491999999</v>
      </c>
      <c r="G249" s="83">
        <f>SUM(G243:G248)</f>
        <v>0</v>
      </c>
      <c r="H249" s="83">
        <f>SUM(H243:H248)</f>
        <v>19912.856</v>
      </c>
      <c r="I249" s="83">
        <f>SUM(I243:I248)</f>
        <v>65901.01892</v>
      </c>
      <c r="J249" s="83">
        <f>SUM(J243:J248)</f>
        <v>0</v>
      </c>
    </row>
    <row r="250" spans="1:10" ht="15.75">
      <c r="A250" s="104" t="s">
        <v>188</v>
      </c>
      <c r="B250" s="104" t="s">
        <v>142</v>
      </c>
      <c r="C250" s="20">
        <v>43466</v>
      </c>
      <c r="D250" s="20">
        <v>45657</v>
      </c>
      <c r="E250" s="4">
        <v>2019</v>
      </c>
      <c r="F250" s="84">
        <f aca="true" t="shared" si="25" ref="F250:F255">SUM(G250:J250)</f>
        <v>9652.699999999999</v>
      </c>
      <c r="G250" s="84">
        <f>'в постановление прил 5'!G833</f>
        <v>0</v>
      </c>
      <c r="H250" s="84">
        <f>'в постановление прил 5'!H833</f>
        <v>3609.4</v>
      </c>
      <c r="I250" s="84">
        <f>'в постановление прил 5'!I833</f>
        <v>6043.299999999999</v>
      </c>
      <c r="J250" s="84">
        <f>'в постановление прил 5'!J833</f>
        <v>0</v>
      </c>
    </row>
    <row r="251" spans="1:10" ht="15.75">
      <c r="A251" s="105"/>
      <c r="B251" s="110"/>
      <c r="C251" s="20">
        <v>43466</v>
      </c>
      <c r="D251" s="20">
        <v>45657</v>
      </c>
      <c r="E251" s="4">
        <v>2020</v>
      </c>
      <c r="F251" s="84">
        <f t="shared" si="25"/>
        <v>756</v>
      </c>
      <c r="G251" s="84">
        <f>'в постановление прил 5'!G834</f>
        <v>0</v>
      </c>
      <c r="H251" s="84">
        <f>'в постановление прил 5'!H834</f>
        <v>665.28</v>
      </c>
      <c r="I251" s="84">
        <f>'в постановление прил 5'!I834</f>
        <v>90.72</v>
      </c>
      <c r="J251" s="84">
        <f>'в постановление прил 5'!J834</f>
        <v>0</v>
      </c>
    </row>
    <row r="252" spans="1:10" ht="15.75">
      <c r="A252" s="105"/>
      <c r="B252" s="110"/>
      <c r="C252" s="20">
        <v>43466</v>
      </c>
      <c r="D252" s="20">
        <v>45657</v>
      </c>
      <c r="E252" s="4">
        <v>2021</v>
      </c>
      <c r="F252" s="84">
        <f t="shared" si="25"/>
        <v>10285.174500000001</v>
      </c>
      <c r="G252" s="84">
        <f>'в постановление прил 5'!G835</f>
        <v>0</v>
      </c>
      <c r="H252" s="84">
        <f>'в постановление прил 5'!H835</f>
        <v>3925.5</v>
      </c>
      <c r="I252" s="84">
        <f>'в постановление прил 5'!I835</f>
        <v>6359.6745</v>
      </c>
      <c r="J252" s="84">
        <f>'в постановление прил 5'!J835</f>
        <v>0</v>
      </c>
    </row>
    <row r="253" spans="1:10" ht="15.75">
      <c r="A253" s="105"/>
      <c r="B253" s="110"/>
      <c r="C253" s="20">
        <v>43466</v>
      </c>
      <c r="D253" s="20">
        <v>45657</v>
      </c>
      <c r="E253" s="4">
        <v>2022</v>
      </c>
      <c r="F253" s="84">
        <f t="shared" si="25"/>
        <v>10163.7</v>
      </c>
      <c r="G253" s="84">
        <f>'в постановление прил 5'!G836</f>
        <v>0</v>
      </c>
      <c r="H253" s="84">
        <f>'в постановление прил 5'!H836</f>
        <v>3925.5</v>
      </c>
      <c r="I253" s="84">
        <f>'в постановление прил 5'!I836</f>
        <v>6238.200000000001</v>
      </c>
      <c r="J253" s="84">
        <f>'в постановление прил 5'!J836</f>
        <v>0</v>
      </c>
    </row>
    <row r="254" spans="1:10" ht="15.75">
      <c r="A254" s="105"/>
      <c r="B254" s="110"/>
      <c r="C254" s="20">
        <v>43466</v>
      </c>
      <c r="D254" s="20">
        <v>45657</v>
      </c>
      <c r="E254" s="4">
        <v>2023</v>
      </c>
      <c r="F254" s="84">
        <f t="shared" si="25"/>
        <v>10098.9</v>
      </c>
      <c r="G254" s="84">
        <f>'в постановление прил 5'!G837</f>
        <v>0</v>
      </c>
      <c r="H254" s="84">
        <f>'в постановление прил 5'!H837</f>
        <v>4014.8</v>
      </c>
      <c r="I254" s="84">
        <f>'в постановление прил 5'!I837</f>
        <v>6084.099999999999</v>
      </c>
      <c r="J254" s="84">
        <f>'в постановление прил 5'!J837</f>
        <v>0</v>
      </c>
    </row>
    <row r="255" spans="1:10" ht="15.75">
      <c r="A255" s="106"/>
      <c r="B255" s="111"/>
      <c r="C255" s="20">
        <v>43466</v>
      </c>
      <c r="D255" s="20">
        <v>45657</v>
      </c>
      <c r="E255" s="4">
        <v>2024</v>
      </c>
      <c r="F255" s="84">
        <f t="shared" si="25"/>
        <v>9617.7</v>
      </c>
      <c r="G255" s="84">
        <f>'в постановление прил 5'!G838</f>
        <v>0</v>
      </c>
      <c r="H255" s="84">
        <f>'в постановление прил 5'!H838</f>
        <v>0</v>
      </c>
      <c r="I255" s="84">
        <f>'в постановление прил 5'!I838</f>
        <v>9617.7</v>
      </c>
      <c r="J255" s="84">
        <f>'в постановление прил 5'!J838</f>
        <v>0</v>
      </c>
    </row>
    <row r="256" spans="1:10" s="12" customFormat="1" ht="15.75">
      <c r="A256" s="13" t="s">
        <v>1</v>
      </c>
      <c r="B256" s="8"/>
      <c r="C256" s="8"/>
      <c r="D256" s="8"/>
      <c r="E256" s="11"/>
      <c r="F256" s="84">
        <f>SUM(F250:F255)</f>
        <v>50574.174499999994</v>
      </c>
      <c r="G256" s="84">
        <f>SUM(G250:G255)</f>
        <v>0</v>
      </c>
      <c r="H256" s="84">
        <f>SUM(H250:H255)</f>
        <v>16140.48</v>
      </c>
      <c r="I256" s="84">
        <f>SUM(I250:I255)</f>
        <v>34433.6945</v>
      </c>
      <c r="J256" s="84">
        <f>SUM(J250:J255)</f>
        <v>0</v>
      </c>
    </row>
    <row r="257" spans="1:10" ht="15.75">
      <c r="A257" s="104" t="s">
        <v>6</v>
      </c>
      <c r="B257" s="104" t="s">
        <v>142</v>
      </c>
      <c r="C257" s="20">
        <v>43466</v>
      </c>
      <c r="D257" s="20">
        <v>45657</v>
      </c>
      <c r="E257" s="4">
        <v>2019</v>
      </c>
      <c r="F257" s="84">
        <f aca="true" t="shared" si="26" ref="F257:F269">SUM(G257:J257)</f>
        <v>2412.7000000000003</v>
      </c>
      <c r="G257" s="84">
        <f>'в постановление прил 5'!G854</f>
        <v>0</v>
      </c>
      <c r="H257" s="84">
        <f>'в постановление прил 5'!H854</f>
        <v>100.3</v>
      </c>
      <c r="I257" s="84">
        <f>'в постановление прил 5'!I854</f>
        <v>2312.4</v>
      </c>
      <c r="J257" s="84">
        <f>'в постановление прил 5'!J854</f>
        <v>0</v>
      </c>
    </row>
    <row r="258" spans="1:10" ht="15.75">
      <c r="A258" s="105"/>
      <c r="B258" s="110"/>
      <c r="C258" s="20">
        <v>43466</v>
      </c>
      <c r="D258" s="20">
        <v>45657</v>
      </c>
      <c r="E258" s="4">
        <v>2020</v>
      </c>
      <c r="F258" s="84">
        <f t="shared" si="26"/>
        <v>4372.09447</v>
      </c>
      <c r="G258" s="84">
        <f>'в постановление прил 5'!G855</f>
        <v>0</v>
      </c>
      <c r="H258" s="84">
        <f>'в постановление прил 5'!H855</f>
        <v>0</v>
      </c>
      <c r="I258" s="84">
        <f>'в постановление прил 5'!I855</f>
        <v>4372.09447</v>
      </c>
      <c r="J258" s="84">
        <f>'в постановление прил 5'!J855</f>
        <v>0</v>
      </c>
    </row>
    <row r="259" spans="1:10" ht="15.75">
      <c r="A259" s="105"/>
      <c r="B259" s="110"/>
      <c r="C259" s="20">
        <v>43466</v>
      </c>
      <c r="D259" s="20">
        <v>45657</v>
      </c>
      <c r="E259" s="4">
        <v>2021</v>
      </c>
      <c r="F259" s="84">
        <f t="shared" si="26"/>
        <v>0</v>
      </c>
      <c r="G259" s="84">
        <f>'в постановление прил 5'!G856</f>
        <v>0</v>
      </c>
      <c r="H259" s="84">
        <f>'в постановление прил 5'!H856</f>
        <v>0</v>
      </c>
      <c r="I259" s="84">
        <f>'в постановление прил 5'!I856</f>
        <v>0</v>
      </c>
      <c r="J259" s="84">
        <f>'в постановление прил 5'!J856</f>
        <v>0</v>
      </c>
    </row>
    <row r="260" spans="1:10" ht="15.75">
      <c r="A260" s="105"/>
      <c r="B260" s="110"/>
      <c r="C260" s="20">
        <v>43466</v>
      </c>
      <c r="D260" s="20">
        <v>45657</v>
      </c>
      <c r="E260" s="4">
        <v>2022</v>
      </c>
      <c r="F260" s="84">
        <f t="shared" si="26"/>
        <v>0</v>
      </c>
      <c r="G260" s="84">
        <f>'в постановление прил 5'!G857</f>
        <v>0</v>
      </c>
      <c r="H260" s="84">
        <f>'в постановление прил 5'!H857</f>
        <v>0</v>
      </c>
      <c r="I260" s="84">
        <f>'в постановление прил 5'!I857</f>
        <v>0</v>
      </c>
      <c r="J260" s="84">
        <f>'в постановление прил 5'!J857</f>
        <v>0</v>
      </c>
    </row>
    <row r="261" spans="1:10" ht="15.75">
      <c r="A261" s="105"/>
      <c r="B261" s="110"/>
      <c r="C261" s="20">
        <v>43466</v>
      </c>
      <c r="D261" s="20">
        <v>45657</v>
      </c>
      <c r="E261" s="4">
        <v>2023</v>
      </c>
      <c r="F261" s="84">
        <f t="shared" si="26"/>
        <v>0</v>
      </c>
      <c r="G261" s="84">
        <f>'в постановление прил 5'!G858</f>
        <v>0</v>
      </c>
      <c r="H261" s="84">
        <f>'в постановление прил 5'!H858</f>
        <v>0</v>
      </c>
      <c r="I261" s="84">
        <f>'в постановление прил 5'!I858</f>
        <v>0</v>
      </c>
      <c r="J261" s="84">
        <f>'в постановление прил 5'!J858</f>
        <v>0</v>
      </c>
    </row>
    <row r="262" spans="1:10" ht="15.75">
      <c r="A262" s="106"/>
      <c r="B262" s="111"/>
      <c r="C262" s="20">
        <v>43466</v>
      </c>
      <c r="D262" s="20">
        <v>45657</v>
      </c>
      <c r="E262" s="4">
        <v>2024</v>
      </c>
      <c r="F262" s="84">
        <f t="shared" si="26"/>
        <v>3494</v>
      </c>
      <c r="G262" s="84">
        <f>'в постановление прил 5'!G859</f>
        <v>0</v>
      </c>
      <c r="H262" s="84">
        <f>'в постановление прил 5'!H859</f>
        <v>0</v>
      </c>
      <c r="I262" s="84">
        <f>'в постановление прил 5'!I859</f>
        <v>3494</v>
      </c>
      <c r="J262" s="84">
        <f>'в постановление прил 5'!J859</f>
        <v>0</v>
      </c>
    </row>
    <row r="263" spans="1:10" s="12" customFormat="1" ht="15.75">
      <c r="A263" s="8" t="s">
        <v>1</v>
      </c>
      <c r="B263" s="8"/>
      <c r="C263" s="8"/>
      <c r="D263" s="8"/>
      <c r="E263" s="11"/>
      <c r="F263" s="84">
        <f t="shared" si="26"/>
        <v>10278.794469999999</v>
      </c>
      <c r="G263" s="84">
        <f>SUM(G257:G262)</f>
        <v>0</v>
      </c>
      <c r="H263" s="84">
        <f>SUM(H257:H262)</f>
        <v>100.3</v>
      </c>
      <c r="I263" s="84">
        <f>SUM(I257:I262)</f>
        <v>10178.49447</v>
      </c>
      <c r="J263" s="84">
        <v>0</v>
      </c>
    </row>
    <row r="264" spans="1:10" ht="15.75">
      <c r="A264" s="104" t="s">
        <v>15</v>
      </c>
      <c r="B264" s="104" t="s">
        <v>142</v>
      </c>
      <c r="C264" s="20">
        <v>43466</v>
      </c>
      <c r="D264" s="20">
        <v>45657</v>
      </c>
      <c r="E264" s="4">
        <v>2019</v>
      </c>
      <c r="F264" s="84">
        <f t="shared" si="26"/>
        <v>3059.1</v>
      </c>
      <c r="G264" s="84">
        <f>'в постановление прил 5'!G875</f>
        <v>0</v>
      </c>
      <c r="H264" s="84">
        <f>'в постановление прил 5'!H875</f>
        <v>858.6</v>
      </c>
      <c r="I264" s="84">
        <f>'в постановление прил 5'!I875</f>
        <v>2200.5</v>
      </c>
      <c r="J264" s="84">
        <f>'в постановление прил 5'!J875</f>
        <v>0</v>
      </c>
    </row>
    <row r="265" spans="1:10" ht="15.75">
      <c r="A265" s="105"/>
      <c r="B265" s="110"/>
      <c r="C265" s="20">
        <v>43466</v>
      </c>
      <c r="D265" s="20">
        <v>45657</v>
      </c>
      <c r="E265" s="4">
        <v>2020</v>
      </c>
      <c r="F265" s="84">
        <f t="shared" si="26"/>
        <v>1702.95</v>
      </c>
      <c r="G265" s="84">
        <f>'в постановление прил 5'!G876</f>
        <v>0</v>
      </c>
      <c r="H265" s="84">
        <f>'в постановление прил 5'!H876</f>
        <v>0</v>
      </c>
      <c r="I265" s="84">
        <f>'в постановление прил 5'!I876</f>
        <v>1702.95</v>
      </c>
      <c r="J265" s="84">
        <f>'в постановление прил 5'!J876</f>
        <v>0</v>
      </c>
    </row>
    <row r="266" spans="1:10" ht="15.75">
      <c r="A266" s="105"/>
      <c r="B266" s="110"/>
      <c r="C266" s="20">
        <v>43466</v>
      </c>
      <c r="D266" s="20">
        <v>45657</v>
      </c>
      <c r="E266" s="4">
        <v>2021</v>
      </c>
      <c r="F266" s="84">
        <f t="shared" si="26"/>
        <v>3211.2568</v>
      </c>
      <c r="G266" s="84">
        <f>'в постановление прил 5'!G877</f>
        <v>0</v>
      </c>
      <c r="H266" s="84">
        <f>'в постановление прил 5'!H877</f>
        <v>908.124</v>
      </c>
      <c r="I266" s="84">
        <f>'в постановление прил 5'!I877</f>
        <v>2303.1328000000003</v>
      </c>
      <c r="J266" s="84">
        <f>'в постановление прил 5'!J877</f>
        <v>0</v>
      </c>
    </row>
    <row r="267" spans="1:10" ht="15.75">
      <c r="A267" s="105"/>
      <c r="B267" s="110"/>
      <c r="C267" s="20">
        <v>43466</v>
      </c>
      <c r="D267" s="20">
        <v>45657</v>
      </c>
      <c r="E267" s="4">
        <v>2022</v>
      </c>
      <c r="F267" s="84">
        <f t="shared" si="26"/>
        <v>3165.724</v>
      </c>
      <c r="G267" s="84">
        <f>'в постановление прил 5'!G878</f>
        <v>0</v>
      </c>
      <c r="H267" s="84">
        <f>'в постановление прил 5'!H878</f>
        <v>908.124</v>
      </c>
      <c r="I267" s="84">
        <f>'в постановление прил 5'!I878</f>
        <v>2257.6</v>
      </c>
      <c r="J267" s="84">
        <f>'в постановление прил 5'!J878</f>
        <v>0</v>
      </c>
    </row>
    <row r="268" spans="1:10" ht="15.75">
      <c r="A268" s="105"/>
      <c r="B268" s="110"/>
      <c r="C268" s="20">
        <v>43466</v>
      </c>
      <c r="D268" s="20">
        <v>45657</v>
      </c>
      <c r="E268" s="4">
        <v>2023</v>
      </c>
      <c r="F268" s="84">
        <f t="shared" si="26"/>
        <v>3128.7200000000003</v>
      </c>
      <c r="G268" s="84">
        <f>'в постановление прил 5'!G879</f>
        <v>0</v>
      </c>
      <c r="H268" s="84">
        <f>'в постановление прил 5'!H879</f>
        <v>928.72</v>
      </c>
      <c r="I268" s="84">
        <f>'в постановление прил 5'!I879</f>
        <v>2200</v>
      </c>
      <c r="J268" s="84">
        <f>'в постановление прил 5'!J879</f>
        <v>0</v>
      </c>
    </row>
    <row r="269" spans="1:10" ht="15.75">
      <c r="A269" s="106"/>
      <c r="B269" s="111"/>
      <c r="C269" s="20">
        <v>43466</v>
      </c>
      <c r="D269" s="20">
        <v>45657</v>
      </c>
      <c r="E269" s="4">
        <v>2024</v>
      </c>
      <c r="F269" s="84">
        <f t="shared" si="26"/>
        <v>1906.5</v>
      </c>
      <c r="G269" s="84">
        <f>'в постановление прил 5'!G880</f>
        <v>0</v>
      </c>
      <c r="H269" s="84">
        <f>'в постановление прил 5'!H880</f>
        <v>0</v>
      </c>
      <c r="I269" s="84">
        <f>'в постановление прил 5'!I880</f>
        <v>1906.5</v>
      </c>
      <c r="J269" s="84">
        <f>'в постановление прил 5'!J880</f>
        <v>0</v>
      </c>
    </row>
    <row r="270" spans="1:10" s="12" customFormat="1" ht="15.75">
      <c r="A270" s="8" t="s">
        <v>1</v>
      </c>
      <c r="B270" s="8"/>
      <c r="C270" s="8"/>
      <c r="D270" s="8"/>
      <c r="E270" s="11"/>
      <c r="F270" s="84">
        <f>SUM(F264:F269)</f>
        <v>16174.250800000002</v>
      </c>
      <c r="G270" s="84">
        <f>SUM(G264:G269)</f>
        <v>0</v>
      </c>
      <c r="H270" s="84">
        <f>SUM(H264:H269)</f>
        <v>3603.568</v>
      </c>
      <c r="I270" s="84">
        <f>SUM(I264:I269)</f>
        <v>12570.6828</v>
      </c>
      <c r="J270" s="84">
        <f>SUM(J264:J269)</f>
        <v>0</v>
      </c>
    </row>
    <row r="271" spans="1:10" ht="15.75">
      <c r="A271" s="104" t="s">
        <v>7</v>
      </c>
      <c r="B271" s="104" t="s">
        <v>142</v>
      </c>
      <c r="C271" s="20">
        <v>43466</v>
      </c>
      <c r="D271" s="20">
        <v>45657</v>
      </c>
      <c r="E271" s="4">
        <v>2019</v>
      </c>
      <c r="F271" s="84">
        <f aca="true" t="shared" si="27" ref="F271:F276">SUM(G271:J271)</f>
        <v>84.3</v>
      </c>
      <c r="G271" s="84">
        <f>'в постановление прил 5'!G896</f>
        <v>0</v>
      </c>
      <c r="H271" s="84">
        <f>'в постановление прил 5'!H896</f>
        <v>32.4</v>
      </c>
      <c r="I271" s="84">
        <f>'в постановление прил 5'!I896</f>
        <v>51.9</v>
      </c>
      <c r="J271" s="84">
        <f>'в постановление прил 5'!J896</f>
        <v>0</v>
      </c>
    </row>
    <row r="272" spans="1:10" ht="15.75">
      <c r="A272" s="105"/>
      <c r="B272" s="110"/>
      <c r="C272" s="20">
        <v>43466</v>
      </c>
      <c r="D272" s="20">
        <v>45657</v>
      </c>
      <c r="E272" s="4">
        <v>2020</v>
      </c>
      <c r="F272" s="84">
        <f t="shared" si="27"/>
        <v>10.206000000000001</v>
      </c>
      <c r="G272" s="84">
        <f>'в постановление прил 5'!G897</f>
        <v>0</v>
      </c>
      <c r="H272" s="84">
        <f>'в постановление прил 5'!H897</f>
        <v>8.976</v>
      </c>
      <c r="I272" s="84">
        <f>'в постановление прил 5'!I897</f>
        <v>1.23</v>
      </c>
      <c r="J272" s="84">
        <f>'в постановление прил 5'!J897</f>
        <v>0</v>
      </c>
    </row>
    <row r="273" spans="1:10" ht="15.75">
      <c r="A273" s="105"/>
      <c r="B273" s="110"/>
      <c r="C273" s="20">
        <v>43466</v>
      </c>
      <c r="D273" s="20">
        <v>45657</v>
      </c>
      <c r="E273" s="4">
        <v>2021</v>
      </c>
      <c r="F273" s="84">
        <f t="shared" si="27"/>
        <v>58.9</v>
      </c>
      <c r="G273" s="84">
        <f>'в постановление прил 5'!G898</f>
        <v>0</v>
      </c>
      <c r="H273" s="84">
        <f>'в постановление прил 5'!H898</f>
        <v>8.976</v>
      </c>
      <c r="I273" s="84">
        <f>'в постановление прил 5'!I898</f>
        <v>49.924</v>
      </c>
      <c r="J273" s="84">
        <f>'в постановление прил 5'!J898</f>
        <v>0</v>
      </c>
    </row>
    <row r="274" spans="1:10" ht="15.75">
      <c r="A274" s="105"/>
      <c r="B274" s="110"/>
      <c r="C274" s="20">
        <v>43466</v>
      </c>
      <c r="D274" s="20">
        <v>45657</v>
      </c>
      <c r="E274" s="4">
        <v>2022</v>
      </c>
      <c r="F274" s="84">
        <f t="shared" si="27"/>
        <v>57.876</v>
      </c>
      <c r="G274" s="84">
        <f>'в постановление прил 5'!G899</f>
        <v>0</v>
      </c>
      <c r="H274" s="84">
        <f>'в постановление прил 5'!H899</f>
        <v>8.976</v>
      </c>
      <c r="I274" s="84">
        <f>'в постановление прил 5'!I899</f>
        <v>48.9</v>
      </c>
      <c r="J274" s="84">
        <f>'в постановление прил 5'!J899</f>
        <v>0</v>
      </c>
    </row>
    <row r="275" spans="1:10" ht="15.75">
      <c r="A275" s="105"/>
      <c r="B275" s="110"/>
      <c r="C275" s="20">
        <v>43466</v>
      </c>
      <c r="D275" s="20">
        <v>45657</v>
      </c>
      <c r="E275" s="4">
        <v>2023</v>
      </c>
      <c r="F275" s="84">
        <f t="shared" si="27"/>
        <v>56.88</v>
      </c>
      <c r="G275" s="84">
        <f>'в постановление прил 5'!G900</f>
        <v>0</v>
      </c>
      <c r="H275" s="84">
        <f>'в постановление прил 5'!H900</f>
        <v>9.18</v>
      </c>
      <c r="I275" s="84">
        <f>'в постановление прил 5'!I900</f>
        <v>47.7</v>
      </c>
      <c r="J275" s="84">
        <f>'в постановление прил 5'!J900</f>
        <v>0</v>
      </c>
    </row>
    <row r="276" spans="1:10" ht="15.75">
      <c r="A276" s="106"/>
      <c r="B276" s="111"/>
      <c r="C276" s="20">
        <v>43466</v>
      </c>
      <c r="D276" s="20">
        <v>45657</v>
      </c>
      <c r="E276" s="4">
        <v>2024</v>
      </c>
      <c r="F276" s="84">
        <f t="shared" si="27"/>
        <v>51.9</v>
      </c>
      <c r="G276" s="84">
        <f>'в постановление прил 5'!G901</f>
        <v>0</v>
      </c>
      <c r="H276" s="84">
        <f>'в постановление прил 5'!H901</f>
        <v>0</v>
      </c>
      <c r="I276" s="84">
        <f>'в постановление прил 5'!I901</f>
        <v>51.9</v>
      </c>
      <c r="J276" s="84">
        <f>'в постановление прил 5'!J901</f>
        <v>0</v>
      </c>
    </row>
    <row r="277" spans="1:10" s="12" customFormat="1" ht="15.75">
      <c r="A277" s="8" t="s">
        <v>1</v>
      </c>
      <c r="B277" s="8"/>
      <c r="C277" s="8"/>
      <c r="D277" s="8"/>
      <c r="E277" s="11"/>
      <c r="F277" s="84">
        <f>SUM(F271:F276)</f>
        <v>320.062</v>
      </c>
      <c r="G277" s="84">
        <f>SUM(G271:G276)</f>
        <v>0</v>
      </c>
      <c r="H277" s="84">
        <f>SUM(H271:H276)</f>
        <v>68.508</v>
      </c>
      <c r="I277" s="84">
        <f>SUM(I271:I276)</f>
        <v>251.554</v>
      </c>
      <c r="J277" s="84">
        <f>SUM(J271:J276)</f>
        <v>0</v>
      </c>
    </row>
    <row r="278" spans="1:10" ht="15.75">
      <c r="A278" s="104" t="s">
        <v>16</v>
      </c>
      <c r="B278" s="104" t="s">
        <v>142</v>
      </c>
      <c r="C278" s="20">
        <v>43466</v>
      </c>
      <c r="D278" s="20">
        <v>45657</v>
      </c>
      <c r="E278" s="4">
        <v>2019</v>
      </c>
      <c r="F278" s="84">
        <f aca="true" t="shared" si="28" ref="F278:F283">SUM(G278:J278)</f>
        <v>1254.6</v>
      </c>
      <c r="G278" s="84">
        <f>'в постановление прил 5'!G924</f>
        <v>0</v>
      </c>
      <c r="H278" s="84">
        <f>'в постановление прил 5'!H924</f>
        <v>0</v>
      </c>
      <c r="I278" s="84">
        <f>'в постановление прил 5'!I924</f>
        <v>1254.6</v>
      </c>
      <c r="J278" s="84">
        <f>'в постановление прил 5'!J924</f>
        <v>0</v>
      </c>
    </row>
    <row r="279" spans="1:10" ht="15.75">
      <c r="A279" s="105"/>
      <c r="B279" s="110"/>
      <c r="C279" s="20">
        <v>43466</v>
      </c>
      <c r="D279" s="20">
        <v>45657</v>
      </c>
      <c r="E279" s="4">
        <v>2020</v>
      </c>
      <c r="F279" s="84">
        <f t="shared" si="28"/>
        <v>1242.8631500000001</v>
      </c>
      <c r="G279" s="84">
        <f>'в постановление прил 5'!G925</f>
        <v>0</v>
      </c>
      <c r="H279" s="84">
        <f>'в постановление прил 5'!H925</f>
        <v>0</v>
      </c>
      <c r="I279" s="84">
        <f>'в постановление прил 5'!I925</f>
        <v>1242.8631500000001</v>
      </c>
      <c r="J279" s="84">
        <f>'в постановление прил 5'!J925</f>
        <v>0</v>
      </c>
    </row>
    <row r="280" spans="1:10" ht="15.75">
      <c r="A280" s="105"/>
      <c r="B280" s="110"/>
      <c r="C280" s="20">
        <v>43466</v>
      </c>
      <c r="D280" s="20">
        <v>45657</v>
      </c>
      <c r="E280" s="4">
        <v>2021</v>
      </c>
      <c r="F280" s="84">
        <f t="shared" si="28"/>
        <v>1461.83</v>
      </c>
      <c r="G280" s="84">
        <f>'в постановление прил 5'!G926</f>
        <v>0</v>
      </c>
      <c r="H280" s="84">
        <f>'в постановление прил 5'!H926</f>
        <v>0</v>
      </c>
      <c r="I280" s="84">
        <f>'в постановление прил 5'!I926</f>
        <v>1461.83</v>
      </c>
      <c r="J280" s="84">
        <f>'в постановление прил 5'!J926</f>
        <v>0</v>
      </c>
    </row>
    <row r="281" spans="1:10" ht="15.75">
      <c r="A281" s="105"/>
      <c r="B281" s="110"/>
      <c r="C281" s="20">
        <v>43466</v>
      </c>
      <c r="D281" s="20">
        <v>45657</v>
      </c>
      <c r="E281" s="4">
        <v>2022</v>
      </c>
      <c r="F281" s="84">
        <f t="shared" si="28"/>
        <v>1431</v>
      </c>
      <c r="G281" s="84">
        <f>'в постановление прил 5'!G927</f>
        <v>0</v>
      </c>
      <c r="H281" s="84">
        <f>'в постановление прил 5'!H927</f>
        <v>0</v>
      </c>
      <c r="I281" s="84">
        <f>'в постановление прил 5'!I927</f>
        <v>1431</v>
      </c>
      <c r="J281" s="84">
        <f>'в постановление прил 5'!J927</f>
        <v>0</v>
      </c>
    </row>
    <row r="282" spans="1:10" ht="15.75">
      <c r="A282" s="105"/>
      <c r="B282" s="110"/>
      <c r="C282" s="20">
        <v>43466</v>
      </c>
      <c r="D282" s="20">
        <v>45657</v>
      </c>
      <c r="E282" s="4">
        <v>2023</v>
      </c>
      <c r="F282" s="84">
        <f t="shared" si="28"/>
        <v>1394.4</v>
      </c>
      <c r="G282" s="84">
        <f>'в постановление прил 5'!G928</f>
        <v>0</v>
      </c>
      <c r="H282" s="84">
        <f>'в постановление прил 5'!H928</f>
        <v>0</v>
      </c>
      <c r="I282" s="84">
        <f>'в постановление прил 5'!I928</f>
        <v>1394.4</v>
      </c>
      <c r="J282" s="84">
        <f>'в постановление прил 5'!J928</f>
        <v>0</v>
      </c>
    </row>
    <row r="283" spans="1:10" ht="15.75">
      <c r="A283" s="106"/>
      <c r="B283" s="111"/>
      <c r="C283" s="20">
        <v>43466</v>
      </c>
      <c r="D283" s="20">
        <v>45657</v>
      </c>
      <c r="E283" s="4">
        <v>2024</v>
      </c>
      <c r="F283" s="84">
        <f t="shared" si="28"/>
        <v>1681.9</v>
      </c>
      <c r="G283" s="84">
        <f>'в постановление прил 5'!G929</f>
        <v>0</v>
      </c>
      <c r="H283" s="84">
        <f>'в постановление прил 5'!H929</f>
        <v>0</v>
      </c>
      <c r="I283" s="84">
        <f>'в постановление прил 5'!I929</f>
        <v>1681.9</v>
      </c>
      <c r="J283" s="84">
        <f>'в постановление прил 5'!J929</f>
        <v>0</v>
      </c>
    </row>
    <row r="284" spans="1:10" s="12" customFormat="1" ht="15.75">
      <c r="A284" s="8" t="s">
        <v>1</v>
      </c>
      <c r="B284" s="8"/>
      <c r="C284" s="8"/>
      <c r="D284" s="8"/>
      <c r="E284" s="11"/>
      <c r="F284" s="84">
        <f>SUM(F278:F283)</f>
        <v>8466.593149999999</v>
      </c>
      <c r="G284" s="84">
        <f>SUM(G278:G283)</f>
        <v>0</v>
      </c>
      <c r="H284" s="84">
        <f>SUM(H278:H283)</f>
        <v>0</v>
      </c>
      <c r="I284" s="84">
        <f>SUM(I278:I283)</f>
        <v>8466.593149999999</v>
      </c>
      <c r="J284" s="84">
        <f>SUM(J278:J283)</f>
        <v>0</v>
      </c>
    </row>
    <row r="285" spans="1:10" ht="15.75">
      <c r="A285" s="104" t="s">
        <v>67</v>
      </c>
      <c r="B285" s="104" t="s">
        <v>142</v>
      </c>
      <c r="C285" s="20">
        <v>43466</v>
      </c>
      <c r="D285" s="20">
        <v>45657</v>
      </c>
      <c r="E285" s="4">
        <v>2019</v>
      </c>
      <c r="F285" s="83">
        <f aca="true" t="shared" si="29" ref="F285:F290">SUM(G285:J285)</f>
        <v>1087.4</v>
      </c>
      <c r="G285" s="83">
        <f aca="true" t="shared" si="30" ref="G285:J290">SUM(G292,G299,G306)</f>
        <v>0</v>
      </c>
      <c r="H285" s="83">
        <f t="shared" si="30"/>
        <v>270</v>
      </c>
      <c r="I285" s="83">
        <f t="shared" si="30"/>
        <v>817.4</v>
      </c>
      <c r="J285" s="83">
        <f t="shared" si="30"/>
        <v>0</v>
      </c>
    </row>
    <row r="286" spans="1:10" ht="15.75">
      <c r="A286" s="105"/>
      <c r="B286" s="110"/>
      <c r="C286" s="20">
        <v>43466</v>
      </c>
      <c r="D286" s="20">
        <v>45657</v>
      </c>
      <c r="E286" s="4">
        <v>2020</v>
      </c>
      <c r="F286" s="83">
        <f t="shared" si="29"/>
        <v>962.8159999999998</v>
      </c>
      <c r="G286" s="83">
        <f t="shared" si="30"/>
        <v>0</v>
      </c>
      <c r="H286" s="83">
        <f t="shared" si="30"/>
        <v>246.4</v>
      </c>
      <c r="I286" s="83">
        <f t="shared" si="30"/>
        <v>716.4159999999998</v>
      </c>
      <c r="J286" s="83">
        <f t="shared" si="30"/>
        <v>0</v>
      </c>
    </row>
    <row r="287" spans="1:10" ht="15.75">
      <c r="A287" s="105"/>
      <c r="B287" s="110"/>
      <c r="C287" s="20">
        <v>43466</v>
      </c>
      <c r="D287" s="20">
        <v>45657</v>
      </c>
      <c r="E287" s="4">
        <v>2021</v>
      </c>
      <c r="F287" s="83">
        <f t="shared" si="29"/>
        <v>1402.7000000000003</v>
      </c>
      <c r="G287" s="83">
        <f t="shared" si="30"/>
        <v>0</v>
      </c>
      <c r="H287" s="83">
        <f t="shared" si="30"/>
        <v>246.4</v>
      </c>
      <c r="I287" s="83">
        <f t="shared" si="30"/>
        <v>1156.3000000000002</v>
      </c>
      <c r="J287" s="83">
        <f t="shared" si="30"/>
        <v>0</v>
      </c>
    </row>
    <row r="288" spans="1:10" ht="15.75">
      <c r="A288" s="105"/>
      <c r="B288" s="110"/>
      <c r="C288" s="20">
        <v>43466</v>
      </c>
      <c r="D288" s="20">
        <v>45657</v>
      </c>
      <c r="E288" s="4">
        <v>2022</v>
      </c>
      <c r="F288" s="83">
        <f t="shared" si="29"/>
        <v>1379.9</v>
      </c>
      <c r="G288" s="83">
        <f t="shared" si="30"/>
        <v>0</v>
      </c>
      <c r="H288" s="83">
        <f t="shared" si="30"/>
        <v>246.4</v>
      </c>
      <c r="I288" s="83">
        <f t="shared" si="30"/>
        <v>1133.5</v>
      </c>
      <c r="J288" s="83">
        <f t="shared" si="30"/>
        <v>0</v>
      </c>
    </row>
    <row r="289" spans="1:10" ht="15.75">
      <c r="A289" s="105"/>
      <c r="B289" s="110"/>
      <c r="C289" s="20">
        <v>43466</v>
      </c>
      <c r="D289" s="20">
        <v>45657</v>
      </c>
      <c r="E289" s="4">
        <v>2023</v>
      </c>
      <c r="F289" s="83">
        <f t="shared" si="29"/>
        <v>1356.6</v>
      </c>
      <c r="G289" s="83">
        <f t="shared" si="30"/>
        <v>0</v>
      </c>
      <c r="H289" s="83">
        <f t="shared" si="30"/>
        <v>252</v>
      </c>
      <c r="I289" s="83">
        <f t="shared" si="30"/>
        <v>1104.6</v>
      </c>
      <c r="J289" s="83">
        <f t="shared" si="30"/>
        <v>0</v>
      </c>
    </row>
    <row r="290" spans="1:10" ht="15.75">
      <c r="A290" s="106"/>
      <c r="B290" s="111"/>
      <c r="C290" s="20">
        <v>43466</v>
      </c>
      <c r="D290" s="20">
        <v>45657</v>
      </c>
      <c r="E290" s="4">
        <v>2024</v>
      </c>
      <c r="F290" s="83">
        <f t="shared" si="29"/>
        <v>1016.8000000000002</v>
      </c>
      <c r="G290" s="83">
        <f t="shared" si="30"/>
        <v>0</v>
      </c>
      <c r="H290" s="83">
        <f t="shared" si="30"/>
        <v>0</v>
      </c>
      <c r="I290" s="83">
        <f t="shared" si="30"/>
        <v>1016.8000000000002</v>
      </c>
      <c r="J290" s="83">
        <f t="shared" si="30"/>
        <v>0</v>
      </c>
    </row>
    <row r="291" spans="1:10" s="12" customFormat="1" ht="15.75">
      <c r="A291" s="8" t="s">
        <v>1</v>
      </c>
      <c r="B291" s="8"/>
      <c r="C291" s="8"/>
      <c r="D291" s="8"/>
      <c r="E291" s="11"/>
      <c r="F291" s="83">
        <f>SUM(F285:F290)</f>
        <v>7206.216000000001</v>
      </c>
      <c r="G291" s="83">
        <f>SUM(G285:G290)</f>
        <v>0</v>
      </c>
      <c r="H291" s="83">
        <f>SUM(H285:H290)</f>
        <v>1261.1999999999998</v>
      </c>
      <c r="I291" s="83">
        <f>SUM(I285:I290)</f>
        <v>5945.0160000000005</v>
      </c>
      <c r="J291" s="83">
        <f>SUM(J285:J290)</f>
        <v>0</v>
      </c>
    </row>
    <row r="292" spans="1:10" ht="15.75" customHeight="1">
      <c r="A292" s="104" t="s">
        <v>17</v>
      </c>
      <c r="B292" s="104" t="s">
        <v>142</v>
      </c>
      <c r="C292" s="20">
        <v>43466</v>
      </c>
      <c r="D292" s="20">
        <v>45657</v>
      </c>
      <c r="E292" s="4">
        <v>2019</v>
      </c>
      <c r="F292" s="84">
        <f aca="true" t="shared" si="31" ref="F292:F297">SUM(G292:J292)</f>
        <v>33.2</v>
      </c>
      <c r="G292" s="84">
        <f>'в постановление прил 5'!G938</f>
        <v>0</v>
      </c>
      <c r="H292" s="84">
        <f>'в постановление прил 5'!H938</f>
        <v>0</v>
      </c>
      <c r="I292" s="84">
        <f>'в постановление прил 5'!I938</f>
        <v>33.2</v>
      </c>
      <c r="J292" s="84">
        <f>'в постановление прил 5'!J938</f>
        <v>0</v>
      </c>
    </row>
    <row r="293" spans="1:10" ht="15.75">
      <c r="A293" s="105"/>
      <c r="B293" s="110"/>
      <c r="C293" s="20">
        <v>43466</v>
      </c>
      <c r="D293" s="20">
        <v>45657</v>
      </c>
      <c r="E293" s="4">
        <v>2020</v>
      </c>
      <c r="F293" s="84">
        <f t="shared" si="31"/>
        <v>89.3</v>
      </c>
      <c r="G293" s="84">
        <f>'в постановление прил 5'!G939</f>
        <v>0</v>
      </c>
      <c r="H293" s="84">
        <f>'в постановление прил 5'!H939</f>
        <v>0</v>
      </c>
      <c r="I293" s="84">
        <f>'в постановление прил 5'!I939</f>
        <v>89.3</v>
      </c>
      <c r="J293" s="84">
        <f>'в постановление прил 5'!J939</f>
        <v>0</v>
      </c>
    </row>
    <row r="294" spans="1:10" ht="15.75">
      <c r="A294" s="105"/>
      <c r="B294" s="110"/>
      <c r="C294" s="20">
        <v>43466</v>
      </c>
      <c r="D294" s="20">
        <v>45657</v>
      </c>
      <c r="E294" s="4">
        <v>2021</v>
      </c>
      <c r="F294" s="84">
        <f t="shared" si="31"/>
        <v>15</v>
      </c>
      <c r="G294" s="84">
        <f>'в постановление прил 5'!G940</f>
        <v>0</v>
      </c>
      <c r="H294" s="84">
        <f>'в постановление прил 5'!H940</f>
        <v>0</v>
      </c>
      <c r="I294" s="84">
        <f>'в постановление прил 5'!I940</f>
        <v>15</v>
      </c>
      <c r="J294" s="84">
        <f>'в постановление прил 5'!J940</f>
        <v>0</v>
      </c>
    </row>
    <row r="295" spans="1:10" ht="15.75">
      <c r="A295" s="105"/>
      <c r="B295" s="110"/>
      <c r="C295" s="20">
        <v>43466</v>
      </c>
      <c r="D295" s="20">
        <v>45657</v>
      </c>
      <c r="E295" s="4">
        <v>2022</v>
      </c>
      <c r="F295" s="84">
        <f t="shared" si="31"/>
        <v>14.7</v>
      </c>
      <c r="G295" s="84">
        <f>'в постановление прил 5'!G941</f>
        <v>0</v>
      </c>
      <c r="H295" s="84">
        <f>'в постановление прил 5'!H941</f>
        <v>0</v>
      </c>
      <c r="I295" s="84">
        <f>'в постановление прил 5'!I941</f>
        <v>14.7</v>
      </c>
      <c r="J295" s="84">
        <f>'в постановление прил 5'!J941</f>
        <v>0</v>
      </c>
    </row>
    <row r="296" spans="1:10" ht="15.75">
      <c r="A296" s="105"/>
      <c r="B296" s="110"/>
      <c r="C296" s="20">
        <v>43466</v>
      </c>
      <c r="D296" s="20">
        <v>45657</v>
      </c>
      <c r="E296" s="4">
        <v>2023</v>
      </c>
      <c r="F296" s="84">
        <f t="shared" si="31"/>
        <v>14.3</v>
      </c>
      <c r="G296" s="84">
        <f>'в постановление прил 5'!G942</f>
        <v>0</v>
      </c>
      <c r="H296" s="84">
        <f>'в постановление прил 5'!H942</f>
        <v>0</v>
      </c>
      <c r="I296" s="84">
        <f>'в постановление прил 5'!I942</f>
        <v>14.3</v>
      </c>
      <c r="J296" s="84">
        <f>'в постановление прил 5'!J942</f>
        <v>0</v>
      </c>
    </row>
    <row r="297" spans="1:10" ht="15.75">
      <c r="A297" s="106"/>
      <c r="B297" s="111"/>
      <c r="C297" s="20">
        <v>43466</v>
      </c>
      <c r="D297" s="20">
        <v>45657</v>
      </c>
      <c r="E297" s="4">
        <v>2024</v>
      </c>
      <c r="F297" s="84">
        <f t="shared" si="31"/>
        <v>33.2</v>
      </c>
      <c r="G297" s="84">
        <f>'в постановление прил 5'!G943</f>
        <v>0</v>
      </c>
      <c r="H297" s="84">
        <f>'в постановление прил 5'!H943</f>
        <v>0</v>
      </c>
      <c r="I297" s="84">
        <f>'в постановление прил 5'!I943</f>
        <v>33.2</v>
      </c>
      <c r="J297" s="84">
        <f>'в постановление прил 5'!J943</f>
        <v>0</v>
      </c>
    </row>
    <row r="298" spans="1:10" ht="15.75">
      <c r="A298" s="8" t="s">
        <v>1</v>
      </c>
      <c r="B298" s="14"/>
      <c r="C298" s="20"/>
      <c r="D298" s="20"/>
      <c r="E298" s="4"/>
      <c r="F298" s="84">
        <f>SUM(F292:F297)</f>
        <v>199.7</v>
      </c>
      <c r="G298" s="84">
        <f>SUM(G292:G297)</f>
        <v>0</v>
      </c>
      <c r="H298" s="84">
        <f>SUM(H292:H297)</f>
        <v>0</v>
      </c>
      <c r="I298" s="84">
        <f>SUM(I292:I297)</f>
        <v>199.7</v>
      </c>
      <c r="J298" s="84">
        <f>SUM(J292:J297)</f>
        <v>0</v>
      </c>
    </row>
    <row r="299" spans="1:10" ht="15.75" customHeight="1">
      <c r="A299" s="104" t="s">
        <v>128</v>
      </c>
      <c r="B299" s="104" t="s">
        <v>142</v>
      </c>
      <c r="C299" s="20">
        <v>43466</v>
      </c>
      <c r="D299" s="20">
        <v>45657</v>
      </c>
      <c r="E299" s="4">
        <v>2019</v>
      </c>
      <c r="F299" s="84">
        <f>SUM(G299:J299)</f>
        <v>985.3</v>
      </c>
      <c r="G299" s="84">
        <f>'в постановление прил 5'!G959</f>
        <v>0</v>
      </c>
      <c r="H299" s="84">
        <f>'в постановление прил 5'!H959</f>
        <v>270</v>
      </c>
      <c r="I299" s="84">
        <f>'в постановление прил 5'!I959</f>
        <v>715.3</v>
      </c>
      <c r="J299" s="84">
        <f>'в постановление прил 5'!J959</f>
        <v>0</v>
      </c>
    </row>
    <row r="300" spans="1:10" ht="15.75">
      <c r="A300" s="105"/>
      <c r="B300" s="110"/>
      <c r="C300" s="20">
        <v>43466</v>
      </c>
      <c r="D300" s="20">
        <v>45657</v>
      </c>
      <c r="E300" s="4">
        <v>2020</v>
      </c>
      <c r="F300" s="84">
        <f aca="true" t="shared" si="32" ref="F300:F312">SUM(G300:J300)</f>
        <v>851.9999999999999</v>
      </c>
      <c r="G300" s="84">
        <f>'в постановление прил 5'!G960</f>
        <v>0</v>
      </c>
      <c r="H300" s="84">
        <f>'в постановление прил 5'!H960</f>
        <v>246.4</v>
      </c>
      <c r="I300" s="84">
        <f>'в постановление прил 5'!I960</f>
        <v>605.5999999999999</v>
      </c>
      <c r="J300" s="84">
        <f>'в постановление прил 5'!J960</f>
        <v>0</v>
      </c>
    </row>
    <row r="301" spans="1:10" ht="15.75">
      <c r="A301" s="105"/>
      <c r="B301" s="110"/>
      <c r="C301" s="20">
        <v>43466</v>
      </c>
      <c r="D301" s="20">
        <v>45657</v>
      </c>
      <c r="E301" s="4">
        <v>2021</v>
      </c>
      <c r="F301" s="84">
        <f t="shared" si="32"/>
        <v>1163.7</v>
      </c>
      <c r="G301" s="84">
        <f>'в постановление прил 5'!G961</f>
        <v>0</v>
      </c>
      <c r="H301" s="84">
        <f>'в постановление прил 5'!H961</f>
        <v>246.4</v>
      </c>
      <c r="I301" s="84">
        <f>'в постановление прил 5'!I961</f>
        <v>917.3000000000001</v>
      </c>
      <c r="J301" s="84">
        <f>'в постановление прил 5'!J961</f>
        <v>0</v>
      </c>
    </row>
    <row r="302" spans="1:10" ht="15.75">
      <c r="A302" s="105"/>
      <c r="B302" s="110"/>
      <c r="C302" s="20">
        <v>43466</v>
      </c>
      <c r="D302" s="20">
        <v>45657</v>
      </c>
      <c r="E302" s="4">
        <v>2022</v>
      </c>
      <c r="F302" s="84">
        <f t="shared" si="32"/>
        <v>1145.5</v>
      </c>
      <c r="G302" s="84">
        <f>'в постановление прил 5'!G962</f>
        <v>0</v>
      </c>
      <c r="H302" s="84">
        <f>'в постановление прил 5'!H962</f>
        <v>246.4</v>
      </c>
      <c r="I302" s="84">
        <f>'в постановление прил 5'!I962</f>
        <v>899.1</v>
      </c>
      <c r="J302" s="84">
        <f>'в постановление прил 5'!J962</f>
        <v>0</v>
      </c>
    </row>
    <row r="303" spans="1:10" ht="15.75">
      <c r="A303" s="105"/>
      <c r="B303" s="110"/>
      <c r="C303" s="20">
        <v>43466</v>
      </c>
      <c r="D303" s="20">
        <v>45657</v>
      </c>
      <c r="E303" s="4">
        <v>2023</v>
      </c>
      <c r="F303" s="84">
        <f t="shared" si="32"/>
        <v>1128.2</v>
      </c>
      <c r="G303" s="84">
        <f>'в постановление прил 5'!G963</f>
        <v>0</v>
      </c>
      <c r="H303" s="84">
        <f>'в постановление прил 5'!H963</f>
        <v>252</v>
      </c>
      <c r="I303" s="84">
        <f>'в постановление прил 5'!I963</f>
        <v>876.2</v>
      </c>
      <c r="J303" s="84">
        <f>'в постановление прил 5'!J963</f>
        <v>0</v>
      </c>
    </row>
    <row r="304" spans="1:10" ht="15.75">
      <c r="A304" s="106"/>
      <c r="B304" s="111"/>
      <c r="C304" s="20">
        <v>43466</v>
      </c>
      <c r="D304" s="20">
        <v>45657</v>
      </c>
      <c r="E304" s="4">
        <v>2024</v>
      </c>
      <c r="F304" s="84">
        <f t="shared" si="32"/>
        <v>809.4000000000001</v>
      </c>
      <c r="G304" s="84">
        <f>'в постановление прил 5'!G964</f>
        <v>0</v>
      </c>
      <c r="H304" s="84">
        <f>'в постановление прил 5'!H964</f>
        <v>0</v>
      </c>
      <c r="I304" s="84">
        <f>'в постановление прил 5'!I964</f>
        <v>809.4000000000001</v>
      </c>
      <c r="J304" s="84">
        <f>'в постановление прил 5'!J964</f>
        <v>0</v>
      </c>
    </row>
    <row r="305" spans="1:10" ht="15.75">
      <c r="A305" s="8" t="s">
        <v>1</v>
      </c>
      <c r="B305" s="13"/>
      <c r="C305" s="20"/>
      <c r="D305" s="20"/>
      <c r="E305" s="4"/>
      <c r="F305" s="84">
        <f>SUM(G305:J305)</f>
        <v>6084.099999999999</v>
      </c>
      <c r="G305" s="84">
        <f>SUM(G299:G304)</f>
        <v>0</v>
      </c>
      <c r="H305" s="84">
        <f>SUM(H299:H304)</f>
        <v>1261.1999999999998</v>
      </c>
      <c r="I305" s="84">
        <f>SUM(I299:I304)</f>
        <v>4822.9</v>
      </c>
      <c r="J305" s="84">
        <f>SUM(J299:J304)</f>
        <v>0</v>
      </c>
    </row>
    <row r="306" spans="1:10" ht="15.75" customHeight="1">
      <c r="A306" s="104" t="s">
        <v>18</v>
      </c>
      <c r="B306" s="104" t="s">
        <v>142</v>
      </c>
      <c r="C306" s="20">
        <v>43466</v>
      </c>
      <c r="D306" s="20">
        <v>45657</v>
      </c>
      <c r="E306" s="4">
        <v>2019</v>
      </c>
      <c r="F306" s="84">
        <f t="shared" si="32"/>
        <v>68.89999999999999</v>
      </c>
      <c r="G306" s="84">
        <f>'в постановление прил 5'!G1022</f>
        <v>0</v>
      </c>
      <c r="H306" s="84">
        <f>'в постановление прил 5'!H1022</f>
        <v>0</v>
      </c>
      <c r="I306" s="84">
        <f>'в постановление прил 5'!I1022</f>
        <v>68.89999999999999</v>
      </c>
      <c r="J306" s="84">
        <f>'в постановление прил 5'!J1022</f>
        <v>0</v>
      </c>
    </row>
    <row r="307" spans="1:10" ht="15.75">
      <c r="A307" s="105"/>
      <c r="B307" s="110"/>
      <c r="C307" s="20">
        <v>43466</v>
      </c>
      <c r="D307" s="20">
        <v>45657</v>
      </c>
      <c r="E307" s="4">
        <v>2020</v>
      </c>
      <c r="F307" s="84">
        <f t="shared" si="32"/>
        <v>21.516</v>
      </c>
      <c r="G307" s="84">
        <f>'в постановление прил 5'!G1023</f>
        <v>0</v>
      </c>
      <c r="H307" s="84">
        <f>'в постановление прил 5'!H1023</f>
        <v>0</v>
      </c>
      <c r="I307" s="84">
        <f>'в постановление прил 5'!I1023</f>
        <v>21.516</v>
      </c>
      <c r="J307" s="84">
        <f>'в постановление прил 5'!J1023</f>
        <v>0</v>
      </c>
    </row>
    <row r="308" spans="1:10" ht="15.75">
      <c r="A308" s="105"/>
      <c r="B308" s="110"/>
      <c r="C308" s="20">
        <v>43466</v>
      </c>
      <c r="D308" s="20">
        <v>45657</v>
      </c>
      <c r="E308" s="4">
        <v>2021</v>
      </c>
      <c r="F308" s="84">
        <f t="shared" si="32"/>
        <v>224</v>
      </c>
      <c r="G308" s="84">
        <f>'в постановление прил 5'!G1024</f>
        <v>0</v>
      </c>
      <c r="H308" s="84">
        <f>'в постановление прил 5'!H1024</f>
        <v>0</v>
      </c>
      <c r="I308" s="84">
        <f>'в постановление прил 5'!I1024</f>
        <v>224</v>
      </c>
      <c r="J308" s="84">
        <f>'в постановление прил 5'!J1024</f>
        <v>0</v>
      </c>
    </row>
    <row r="309" spans="1:10" ht="15.75">
      <c r="A309" s="105"/>
      <c r="B309" s="110"/>
      <c r="C309" s="20">
        <v>43466</v>
      </c>
      <c r="D309" s="20">
        <v>45657</v>
      </c>
      <c r="E309" s="4">
        <v>2022</v>
      </c>
      <c r="F309" s="84">
        <f t="shared" si="32"/>
        <v>219.7</v>
      </c>
      <c r="G309" s="84">
        <f>'в постановление прил 5'!G1025</f>
        <v>0</v>
      </c>
      <c r="H309" s="84">
        <f>'в постановление прил 5'!H1025</f>
        <v>0</v>
      </c>
      <c r="I309" s="84">
        <f>'в постановление прил 5'!I1025</f>
        <v>219.7</v>
      </c>
      <c r="J309" s="84">
        <f>'в постановление прил 5'!J1025</f>
        <v>0</v>
      </c>
    </row>
    <row r="310" spans="1:10" ht="15.75">
      <c r="A310" s="105"/>
      <c r="B310" s="110"/>
      <c r="C310" s="20">
        <v>43466</v>
      </c>
      <c r="D310" s="20">
        <v>45657</v>
      </c>
      <c r="E310" s="4">
        <v>2023</v>
      </c>
      <c r="F310" s="84">
        <f t="shared" si="32"/>
        <v>214.1</v>
      </c>
      <c r="G310" s="84">
        <f>'в постановление прил 5'!G1026</f>
        <v>0</v>
      </c>
      <c r="H310" s="84">
        <f>'в постановление прил 5'!H1026</f>
        <v>0</v>
      </c>
      <c r="I310" s="84">
        <f>'в постановление прил 5'!I1026</f>
        <v>214.1</v>
      </c>
      <c r="J310" s="84">
        <f>'в постановление прил 5'!J1026</f>
        <v>0</v>
      </c>
    </row>
    <row r="311" spans="1:10" ht="15.75">
      <c r="A311" s="106"/>
      <c r="B311" s="111"/>
      <c r="C311" s="20">
        <v>43466</v>
      </c>
      <c r="D311" s="20">
        <v>45657</v>
      </c>
      <c r="E311" s="4">
        <v>2024</v>
      </c>
      <c r="F311" s="84">
        <f t="shared" si="32"/>
        <v>174.2</v>
      </c>
      <c r="G311" s="84">
        <f>'в постановление прил 5'!G1027</f>
        <v>0</v>
      </c>
      <c r="H311" s="84">
        <f>'в постановление прил 5'!H1027</f>
        <v>0</v>
      </c>
      <c r="I311" s="84">
        <f>'в постановление прил 5'!I1027</f>
        <v>174.2</v>
      </c>
      <c r="J311" s="84">
        <f>'в постановление прил 5'!J1027</f>
        <v>0</v>
      </c>
    </row>
    <row r="312" spans="1:10" ht="15.75">
      <c r="A312" s="8" t="s">
        <v>1</v>
      </c>
      <c r="B312" s="13"/>
      <c r="C312" s="20"/>
      <c r="D312" s="20"/>
      <c r="E312" s="4"/>
      <c r="F312" s="84">
        <f t="shared" si="32"/>
        <v>922.4159999999999</v>
      </c>
      <c r="G312" s="84">
        <f>SUM(G306:G311)</f>
        <v>0</v>
      </c>
      <c r="H312" s="84">
        <f>SUM(H306:H311)</f>
        <v>0</v>
      </c>
      <c r="I312" s="84">
        <f>SUM(I306:I311)</f>
        <v>922.4159999999999</v>
      </c>
      <c r="J312" s="84">
        <f>SUM(J306:J311)</f>
        <v>0</v>
      </c>
    </row>
  </sheetData>
  <sheetProtection/>
  <mergeCells count="93">
    <mergeCell ref="A12:A17"/>
    <mergeCell ref="B12:B17"/>
    <mergeCell ref="A19:A24"/>
    <mergeCell ref="A2:J2"/>
    <mergeCell ref="B3:B4"/>
    <mergeCell ref="C3:D3"/>
    <mergeCell ref="F3:J3"/>
    <mergeCell ref="A5:A10"/>
    <mergeCell ref="B5:B10"/>
    <mergeCell ref="B19:B24"/>
    <mergeCell ref="A26:A31"/>
    <mergeCell ref="B26:B31"/>
    <mergeCell ref="A33:A38"/>
    <mergeCell ref="B33:B38"/>
    <mergeCell ref="A40:A45"/>
    <mergeCell ref="B40:B45"/>
    <mergeCell ref="A47:A52"/>
    <mergeCell ref="B47:B52"/>
    <mergeCell ref="A54:A59"/>
    <mergeCell ref="B54:B59"/>
    <mergeCell ref="A61:A66"/>
    <mergeCell ref="B61:B66"/>
    <mergeCell ref="A159:A164"/>
    <mergeCell ref="B159:B164"/>
    <mergeCell ref="A82:A87"/>
    <mergeCell ref="B82:B87"/>
    <mergeCell ref="A89:A94"/>
    <mergeCell ref="A138:A143"/>
    <mergeCell ref="B89:B94"/>
    <mergeCell ref="A103:A108"/>
    <mergeCell ref="B103:B108"/>
    <mergeCell ref="A152:A157"/>
    <mergeCell ref="B145:B150"/>
    <mergeCell ref="B68:B73"/>
    <mergeCell ref="A75:A80"/>
    <mergeCell ref="B75:B80"/>
    <mergeCell ref="B96:B101"/>
    <mergeCell ref="A110:A115"/>
    <mergeCell ref="B110:B115"/>
    <mergeCell ref="A117:A122"/>
    <mergeCell ref="B117:B122"/>
    <mergeCell ref="B138:B143"/>
    <mergeCell ref="A145:A150"/>
    <mergeCell ref="A208:A213"/>
    <mergeCell ref="A306:A311"/>
    <mergeCell ref="B299:B304"/>
    <mergeCell ref="B306:B311"/>
    <mergeCell ref="A278:A283"/>
    <mergeCell ref="B278:B283"/>
    <mergeCell ref="A285:A290"/>
    <mergeCell ref="B208:B213"/>
    <mergeCell ref="B292:B297"/>
    <mergeCell ref="A292:A297"/>
    <mergeCell ref="A299:A304"/>
    <mergeCell ref="A264:A269"/>
    <mergeCell ref="B264:B269"/>
    <mergeCell ref="A271:A276"/>
    <mergeCell ref="B271:B276"/>
    <mergeCell ref="B236:B241"/>
    <mergeCell ref="A243:A248"/>
    <mergeCell ref="B243:B248"/>
    <mergeCell ref="A250:A255"/>
    <mergeCell ref="B250:B255"/>
    <mergeCell ref="B285:B290"/>
    <mergeCell ref="A257:A262"/>
    <mergeCell ref="B257:B262"/>
    <mergeCell ref="A236:A241"/>
    <mergeCell ref="A215:A220"/>
    <mergeCell ref="B215:B220"/>
    <mergeCell ref="A222:A227"/>
    <mergeCell ref="B222:B227"/>
    <mergeCell ref="A229:A234"/>
    <mergeCell ref="B229:B234"/>
    <mergeCell ref="A201:A206"/>
    <mergeCell ref="B201:B206"/>
    <mergeCell ref="E1:J1"/>
    <mergeCell ref="A124:A129"/>
    <mergeCell ref="B124:B129"/>
    <mergeCell ref="A131:A136"/>
    <mergeCell ref="B131:B136"/>
    <mergeCell ref="A96:A101"/>
    <mergeCell ref="A173:A178"/>
    <mergeCell ref="B173:B178"/>
    <mergeCell ref="A68:A73"/>
    <mergeCell ref="B152:B157"/>
    <mergeCell ref="B194:B199"/>
    <mergeCell ref="A180:A185"/>
    <mergeCell ref="B180:B185"/>
    <mergeCell ref="A187:A192"/>
    <mergeCell ref="B187:B192"/>
    <mergeCell ref="A194:A199"/>
    <mergeCell ref="A166:A171"/>
    <mergeCell ref="B166:B171"/>
  </mergeCells>
  <printOptions/>
  <pageMargins left="0.7086614173228347" right="0.7086614173228347" top="0.7480314960629921" bottom="0.7480314960629921" header="0.31496062992125984" footer="0.31496062992125984"/>
  <pageSetup orientation="landscape" paperSize="9" scale="64" r:id="rId1"/>
  <rowBreaks count="7" manualBreakCount="7">
    <brk id="39" max="9" man="1"/>
    <brk id="81" max="9" man="1"/>
    <brk id="123" max="9" man="1"/>
    <brk id="165" max="9" man="1"/>
    <brk id="207" max="9" man="1"/>
    <brk id="249" max="9" man="1"/>
    <brk id="291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36"/>
  <sheetViews>
    <sheetView view="pageBreakPreview" zoomScale="60" zoomScalePageLayoutView="0" workbookViewId="0" topLeftCell="A1">
      <selection activeCell="K7" sqref="K7"/>
    </sheetView>
  </sheetViews>
  <sheetFormatPr defaultColWidth="9.140625" defaultRowHeight="15"/>
  <cols>
    <col min="1" max="1" width="5.140625" style="24" customWidth="1"/>
    <col min="2" max="2" width="33.7109375" style="22" customWidth="1"/>
    <col min="3" max="3" width="12.7109375" style="22" customWidth="1"/>
    <col min="4" max="4" width="17.28125" style="59" customWidth="1"/>
    <col min="5" max="5" width="15.28125" style="59" customWidth="1"/>
    <col min="6" max="6" width="18.140625" style="63" customWidth="1"/>
    <col min="7" max="7" width="11.8515625" style="22" customWidth="1"/>
    <col min="8" max="8" width="12.28125" style="22" customWidth="1"/>
    <col min="9" max="9" width="15.28125" style="22" customWidth="1"/>
    <col min="10" max="10" width="15.140625" style="91" customWidth="1"/>
    <col min="11" max="11" width="14.421875" style="91" customWidth="1"/>
    <col min="12" max="12" width="17.57421875" style="91" customWidth="1"/>
    <col min="13" max="13" width="14.7109375" style="91" customWidth="1"/>
    <col min="14" max="14" width="8.7109375" style="91" customWidth="1"/>
    <col min="15" max="15" width="14.8515625" style="24" customWidth="1"/>
    <col min="16" max="16" width="15.421875" style="24" customWidth="1"/>
    <col min="17" max="17" width="13.28125" style="24" customWidth="1"/>
    <col min="18" max="18" width="18.7109375" style="24" customWidth="1"/>
    <col min="19" max="19" width="13.140625" style="24" customWidth="1"/>
    <col min="20" max="20" width="10.7109375" style="24" customWidth="1"/>
    <col min="21" max="21" width="12.57421875" style="24" customWidth="1"/>
    <col min="22" max="22" width="16.421875" style="24" customWidth="1"/>
    <col min="23" max="23" width="15.421875" style="24" customWidth="1"/>
    <col min="24" max="24" width="18.421875" style="24" customWidth="1"/>
    <col min="25" max="25" width="12.57421875" style="24" customWidth="1"/>
    <col min="26" max="26" width="14.421875" style="24" customWidth="1"/>
    <col min="27" max="27" width="13.28125" style="24" customWidth="1"/>
    <col min="28" max="28" width="16.140625" style="24" customWidth="1"/>
    <col min="29" max="29" width="13.421875" style="24" customWidth="1"/>
    <col min="30" max="30" width="18.00390625" style="24" customWidth="1"/>
    <col min="31" max="31" width="14.00390625" style="24" customWidth="1"/>
    <col min="32" max="32" width="11.28125" style="24" customWidth="1"/>
    <col min="33" max="33" width="13.00390625" style="24" customWidth="1"/>
    <col min="34" max="34" width="16.7109375" style="24" customWidth="1"/>
    <col min="35" max="35" width="11.57421875" style="24" customWidth="1"/>
    <col min="36" max="36" width="17.57421875" style="24" customWidth="1"/>
    <col min="37" max="37" width="14.28125" style="24" customWidth="1"/>
    <col min="38" max="38" width="11.57421875" style="24" customWidth="1"/>
    <col min="39" max="16384" width="9.140625" style="24" customWidth="1"/>
  </cols>
  <sheetData>
    <row r="1" spans="1:20" ht="70.5" customHeight="1">
      <c r="A1" s="21"/>
      <c r="H1" s="129" t="s">
        <v>237</v>
      </c>
      <c r="I1" s="130"/>
      <c r="J1" s="130"/>
      <c r="K1" s="130"/>
      <c r="L1" s="130"/>
      <c r="M1" s="130"/>
      <c r="N1" s="130"/>
      <c r="O1" s="23"/>
      <c r="P1" s="23"/>
      <c r="Q1" s="23"/>
      <c r="R1" s="23"/>
      <c r="S1" s="23"/>
      <c r="T1" s="23"/>
    </row>
    <row r="2" spans="1:9" s="26" customFormat="1" ht="15" customHeight="1">
      <c r="A2" s="22"/>
      <c r="B2" s="22"/>
      <c r="C2" s="22"/>
      <c r="D2" s="59"/>
      <c r="E2" s="59"/>
      <c r="F2" s="63"/>
      <c r="G2" s="22"/>
      <c r="H2" s="22"/>
      <c r="I2" s="25" t="s">
        <v>146</v>
      </c>
    </row>
    <row r="3" spans="3:20" s="26" customFormat="1" ht="48.75" customHeight="1">
      <c r="C3" s="131" t="s">
        <v>147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27"/>
      <c r="P3" s="27"/>
      <c r="Q3" s="27"/>
      <c r="R3" s="27"/>
      <c r="S3" s="27"/>
      <c r="T3" s="27"/>
    </row>
    <row r="4" ht="5.25" customHeight="1"/>
    <row r="5" spans="1:38" ht="17.25" customHeight="1">
      <c r="A5" s="133" t="s">
        <v>148</v>
      </c>
      <c r="B5" s="134" t="s">
        <v>149</v>
      </c>
      <c r="C5" s="133" t="s">
        <v>150</v>
      </c>
      <c r="D5" s="137"/>
      <c r="E5" s="137"/>
      <c r="F5" s="137"/>
      <c r="G5" s="137"/>
      <c r="H5" s="137"/>
      <c r="I5" s="133" t="s">
        <v>151</v>
      </c>
      <c r="J5" s="138"/>
      <c r="K5" s="138"/>
      <c r="L5" s="138"/>
      <c r="M5" s="138"/>
      <c r="N5" s="138"/>
      <c r="O5" s="133" t="s">
        <v>152</v>
      </c>
      <c r="P5" s="137"/>
      <c r="Q5" s="137"/>
      <c r="R5" s="137"/>
      <c r="S5" s="137"/>
      <c r="T5" s="137"/>
      <c r="U5" s="133" t="s">
        <v>153</v>
      </c>
      <c r="V5" s="137"/>
      <c r="W5" s="137"/>
      <c r="X5" s="137"/>
      <c r="Y5" s="137"/>
      <c r="Z5" s="137"/>
      <c r="AA5" s="133" t="s">
        <v>154</v>
      </c>
      <c r="AB5" s="137"/>
      <c r="AC5" s="137"/>
      <c r="AD5" s="137"/>
      <c r="AE5" s="137"/>
      <c r="AF5" s="137"/>
      <c r="AG5" s="133" t="s">
        <v>155</v>
      </c>
      <c r="AH5" s="137"/>
      <c r="AI5" s="137"/>
      <c r="AJ5" s="137"/>
      <c r="AK5" s="137"/>
      <c r="AL5" s="137"/>
    </row>
    <row r="6" spans="1:38" ht="15.75" customHeight="1">
      <c r="A6" s="133"/>
      <c r="B6" s="135"/>
      <c r="C6" s="134" t="s">
        <v>156</v>
      </c>
      <c r="D6" s="133" t="s">
        <v>157</v>
      </c>
      <c r="E6" s="133"/>
      <c r="F6" s="133"/>
      <c r="G6" s="133"/>
      <c r="H6" s="133"/>
      <c r="I6" s="134" t="s">
        <v>156</v>
      </c>
      <c r="J6" s="133" t="s">
        <v>157</v>
      </c>
      <c r="K6" s="133"/>
      <c r="L6" s="133"/>
      <c r="M6" s="133"/>
      <c r="N6" s="133"/>
      <c r="O6" s="134" t="s">
        <v>156</v>
      </c>
      <c r="P6" s="133" t="s">
        <v>157</v>
      </c>
      <c r="Q6" s="133"/>
      <c r="R6" s="133"/>
      <c r="S6" s="133"/>
      <c r="T6" s="133"/>
      <c r="U6" s="134" t="s">
        <v>156</v>
      </c>
      <c r="V6" s="133" t="s">
        <v>157</v>
      </c>
      <c r="W6" s="133"/>
      <c r="X6" s="133"/>
      <c r="Y6" s="133"/>
      <c r="Z6" s="133"/>
      <c r="AA6" s="134" t="s">
        <v>156</v>
      </c>
      <c r="AB6" s="133" t="s">
        <v>157</v>
      </c>
      <c r="AC6" s="133"/>
      <c r="AD6" s="133"/>
      <c r="AE6" s="133"/>
      <c r="AF6" s="133"/>
      <c r="AG6" s="134" t="s">
        <v>156</v>
      </c>
      <c r="AH6" s="133" t="s">
        <v>157</v>
      </c>
      <c r="AI6" s="133"/>
      <c r="AJ6" s="133"/>
      <c r="AK6" s="133"/>
      <c r="AL6" s="133"/>
    </row>
    <row r="7" spans="1:38" ht="111.75" customHeight="1">
      <c r="A7" s="133"/>
      <c r="B7" s="136"/>
      <c r="C7" s="113"/>
      <c r="D7" s="60" t="s">
        <v>3</v>
      </c>
      <c r="E7" s="60" t="s">
        <v>158</v>
      </c>
      <c r="F7" s="34" t="s">
        <v>225</v>
      </c>
      <c r="G7" s="28" t="s">
        <v>159</v>
      </c>
      <c r="H7" s="28" t="s">
        <v>160</v>
      </c>
      <c r="I7" s="113"/>
      <c r="J7" s="92" t="s">
        <v>3</v>
      </c>
      <c r="K7" s="92" t="s">
        <v>158</v>
      </c>
      <c r="L7" s="92" t="s">
        <v>225</v>
      </c>
      <c r="M7" s="92" t="s">
        <v>159</v>
      </c>
      <c r="N7" s="92" t="s">
        <v>160</v>
      </c>
      <c r="O7" s="113"/>
      <c r="P7" s="28" t="s">
        <v>3</v>
      </c>
      <c r="Q7" s="28" t="s">
        <v>158</v>
      </c>
      <c r="R7" s="86" t="s">
        <v>225</v>
      </c>
      <c r="S7" s="28" t="s">
        <v>159</v>
      </c>
      <c r="T7" s="28" t="s">
        <v>160</v>
      </c>
      <c r="U7" s="113"/>
      <c r="V7" s="29" t="s">
        <v>3</v>
      </c>
      <c r="W7" s="28" t="s">
        <v>158</v>
      </c>
      <c r="X7" s="86" t="s">
        <v>225</v>
      </c>
      <c r="Y7" s="28" t="s">
        <v>159</v>
      </c>
      <c r="Z7" s="30" t="s">
        <v>160</v>
      </c>
      <c r="AA7" s="113"/>
      <c r="AB7" s="29" t="s">
        <v>3</v>
      </c>
      <c r="AC7" s="28" t="s">
        <v>158</v>
      </c>
      <c r="AD7" s="86" t="s">
        <v>225</v>
      </c>
      <c r="AE7" s="28" t="s">
        <v>159</v>
      </c>
      <c r="AF7" s="30" t="s">
        <v>160</v>
      </c>
      <c r="AG7" s="113"/>
      <c r="AH7" s="29" t="s">
        <v>3</v>
      </c>
      <c r="AI7" s="28" t="s">
        <v>158</v>
      </c>
      <c r="AJ7" s="86" t="s">
        <v>225</v>
      </c>
      <c r="AK7" s="28" t="s">
        <v>159</v>
      </c>
      <c r="AL7" s="30" t="s">
        <v>160</v>
      </c>
    </row>
    <row r="8" spans="1:38" ht="19.5" customHeight="1">
      <c r="A8" s="28">
        <v>1</v>
      </c>
      <c r="B8" s="31" t="s">
        <v>161</v>
      </c>
      <c r="C8" s="32">
        <f>SUM(D8:H8)</f>
        <v>7962</v>
      </c>
      <c r="D8" s="57">
        <f>'прил 2'!G236</f>
        <v>279.3</v>
      </c>
      <c r="E8" s="57">
        <f>'прил 2'!H236</f>
        <v>7682.7</v>
      </c>
      <c r="F8" s="34"/>
      <c r="G8" s="33"/>
      <c r="H8" s="33"/>
      <c r="I8" s="78">
        <f>SUM(J8:N8)</f>
        <v>7339.496999999999</v>
      </c>
      <c r="J8" s="79">
        <v>156.52391</v>
      </c>
      <c r="K8" s="79">
        <v>7182.9730899999995</v>
      </c>
      <c r="L8" s="79"/>
      <c r="M8" s="33"/>
      <c r="N8" s="33"/>
      <c r="O8" s="32">
        <f>SUM(P8:T8)</f>
        <v>9154.2</v>
      </c>
      <c r="P8" s="33"/>
      <c r="Q8" s="33">
        <v>9154.2</v>
      </c>
      <c r="R8" s="33"/>
      <c r="S8" s="33"/>
      <c r="T8" s="33"/>
      <c r="U8" s="32">
        <f>SUM(V8:Z8)</f>
        <v>9154.2</v>
      </c>
      <c r="V8" s="33"/>
      <c r="W8" s="33">
        <v>9154.2</v>
      </c>
      <c r="X8" s="33"/>
      <c r="Y8" s="33"/>
      <c r="Z8" s="33"/>
      <c r="AA8" s="32">
        <f>SUM(AB8:AF8)</f>
        <v>9154.2</v>
      </c>
      <c r="AB8" s="33"/>
      <c r="AC8" s="33">
        <v>9154.2</v>
      </c>
      <c r="AD8" s="33"/>
      <c r="AE8" s="33"/>
      <c r="AF8" s="33"/>
      <c r="AG8" s="32">
        <f>SUM(AH8:AL8)</f>
        <v>0</v>
      </c>
      <c r="AH8" s="33"/>
      <c r="AI8" s="33"/>
      <c r="AJ8" s="33"/>
      <c r="AK8" s="33"/>
      <c r="AL8" s="33"/>
    </row>
    <row r="9" spans="1:38" ht="19.5" customHeight="1">
      <c r="A9" s="28">
        <f>A8+1</f>
        <v>2</v>
      </c>
      <c r="B9" s="31" t="s">
        <v>162</v>
      </c>
      <c r="C9" s="32">
        <f aca="true" t="shared" si="0" ref="C9:C31">SUM(D9:H9)</f>
        <v>51047.700000000004</v>
      </c>
      <c r="D9" s="57">
        <f>'прил 2'!G229</f>
        <v>139.9</v>
      </c>
      <c r="E9" s="57">
        <v>46201</v>
      </c>
      <c r="F9" s="34">
        <v>4706.8</v>
      </c>
      <c r="G9" s="53"/>
      <c r="H9" s="33"/>
      <c r="I9" s="78">
        <f aca="true" t="shared" si="1" ref="I9:I31">SUM(J9:N9)</f>
        <v>49551.06707</v>
      </c>
      <c r="J9" s="79">
        <v>235.1</v>
      </c>
      <c r="K9" s="79">
        <v>46063.376</v>
      </c>
      <c r="L9" s="79">
        <v>3252.591070000002</v>
      </c>
      <c r="M9" s="33"/>
      <c r="N9" s="33"/>
      <c r="O9" s="32">
        <f aca="true" t="shared" si="2" ref="O9:O31">SUM(P9:T9)</f>
        <v>72031.8953</v>
      </c>
      <c r="P9" s="33">
        <v>259.4</v>
      </c>
      <c r="Q9" s="33">
        <v>58818.176</v>
      </c>
      <c r="R9" s="33">
        <v>12954.31930000001</v>
      </c>
      <c r="S9" s="33"/>
      <c r="T9" s="33"/>
      <c r="U9" s="32">
        <f aca="true" t="shared" si="3" ref="U9:U31">SUM(V9:Z9)</f>
        <v>80211.276</v>
      </c>
      <c r="V9" s="33">
        <v>269.8</v>
      </c>
      <c r="W9" s="33">
        <v>67245.176</v>
      </c>
      <c r="X9" s="33">
        <v>12696.299999999988</v>
      </c>
      <c r="Y9" s="33"/>
      <c r="Z9" s="33"/>
      <c r="AA9" s="32">
        <f aca="true" t="shared" si="4" ref="AA9:AA31">SUM(AB9:AF9)</f>
        <v>76574.58</v>
      </c>
      <c r="AB9" s="33">
        <v>0</v>
      </c>
      <c r="AC9" s="33">
        <v>64202.18</v>
      </c>
      <c r="AD9" s="33">
        <v>12372.400000000001</v>
      </c>
      <c r="AE9" s="33"/>
      <c r="AF9" s="33"/>
      <c r="AG9" s="32">
        <f aca="true" t="shared" si="5" ref="AG9:AG31">SUM(AH9:AL9)</f>
        <v>25876.6</v>
      </c>
      <c r="AH9" s="33"/>
      <c r="AI9" s="33"/>
      <c r="AJ9" s="33">
        <f>26210-333.4</f>
        <v>25876.6</v>
      </c>
      <c r="AK9" s="33"/>
      <c r="AL9" s="33"/>
    </row>
    <row r="10" spans="1:38" ht="19.5" customHeight="1">
      <c r="A10" s="28">
        <f>A9+1</f>
        <v>3</v>
      </c>
      <c r="B10" s="31" t="s">
        <v>163</v>
      </c>
      <c r="C10" s="32">
        <f t="shared" si="0"/>
        <v>30116.199999999997</v>
      </c>
      <c r="D10" s="57"/>
      <c r="E10" s="57">
        <v>18922.3</v>
      </c>
      <c r="F10" s="34">
        <v>11193.9</v>
      </c>
      <c r="G10" s="53"/>
      <c r="H10" s="33"/>
      <c r="I10" s="78">
        <f t="shared" si="1"/>
        <v>33963.53061</v>
      </c>
      <c r="J10" s="79">
        <v>0</v>
      </c>
      <c r="K10" s="79">
        <v>21725.283</v>
      </c>
      <c r="L10" s="79">
        <v>12238.247610000002</v>
      </c>
      <c r="M10" s="33"/>
      <c r="N10" s="33"/>
      <c r="O10" s="32">
        <f t="shared" si="2"/>
        <v>31863.316850000003</v>
      </c>
      <c r="P10" s="33"/>
      <c r="Q10" s="33">
        <v>18893.616850000002</v>
      </c>
      <c r="R10" s="33">
        <v>12969.7</v>
      </c>
      <c r="S10" s="33"/>
      <c r="T10" s="33"/>
      <c r="U10" s="32">
        <f t="shared" si="3"/>
        <v>32302.8</v>
      </c>
      <c r="V10" s="33"/>
      <c r="W10" s="33">
        <v>19393</v>
      </c>
      <c r="X10" s="33">
        <v>12909.8</v>
      </c>
      <c r="Y10" s="33"/>
      <c r="Z10" s="33"/>
      <c r="AA10" s="32">
        <f t="shared" si="4"/>
        <v>32368.8</v>
      </c>
      <c r="AB10" s="33"/>
      <c r="AC10" s="33">
        <v>19509</v>
      </c>
      <c r="AD10" s="33">
        <v>12859.8</v>
      </c>
      <c r="AE10" s="33"/>
      <c r="AF10" s="33"/>
      <c r="AG10" s="32">
        <f t="shared" si="5"/>
        <v>14616.4</v>
      </c>
      <c r="AH10" s="33"/>
      <c r="AI10" s="33"/>
      <c r="AJ10" s="33">
        <v>14616.4</v>
      </c>
      <c r="AK10" s="33"/>
      <c r="AL10" s="33"/>
    </row>
    <row r="11" spans="1:38" ht="19.5" customHeight="1">
      <c r="A11" s="28">
        <f>A10+1</f>
        <v>4</v>
      </c>
      <c r="B11" s="31" t="s">
        <v>164</v>
      </c>
      <c r="C11" s="32">
        <f t="shared" si="0"/>
        <v>40640.5</v>
      </c>
      <c r="D11" s="57"/>
      <c r="E11" s="57">
        <v>24108</v>
      </c>
      <c r="F11" s="34">
        <v>16532.5</v>
      </c>
      <c r="G11" s="53"/>
      <c r="H11" s="33"/>
      <c r="I11" s="78">
        <f t="shared" si="1"/>
        <v>44289.60099</v>
      </c>
      <c r="J11" s="79">
        <v>0</v>
      </c>
      <c r="K11" s="79">
        <v>25912.062</v>
      </c>
      <c r="L11" s="79">
        <v>18377.538989999997</v>
      </c>
      <c r="M11" s="33"/>
      <c r="N11" s="33"/>
      <c r="O11" s="32">
        <f t="shared" si="2"/>
        <v>45454.4</v>
      </c>
      <c r="P11" s="33"/>
      <c r="Q11" s="33">
        <v>25252.3</v>
      </c>
      <c r="R11" s="33">
        <v>20202.100000000002</v>
      </c>
      <c r="S11" s="33"/>
      <c r="T11" s="33"/>
      <c r="U11" s="32">
        <f t="shared" si="3"/>
        <v>47140.8</v>
      </c>
      <c r="V11" s="33"/>
      <c r="W11" s="33">
        <v>27031.9</v>
      </c>
      <c r="X11" s="57">
        <v>20108.9</v>
      </c>
      <c r="Y11" s="33"/>
      <c r="Z11" s="33"/>
      <c r="AA11" s="32">
        <f t="shared" si="4"/>
        <v>47150.7</v>
      </c>
      <c r="AB11" s="33"/>
      <c r="AC11" s="33">
        <v>27193.6</v>
      </c>
      <c r="AD11" s="33">
        <v>19957.1</v>
      </c>
      <c r="AE11" s="33"/>
      <c r="AF11" s="33"/>
      <c r="AG11" s="32">
        <f t="shared" si="5"/>
        <v>23217.5</v>
      </c>
      <c r="AH11" s="33"/>
      <c r="AI11" s="33"/>
      <c r="AJ11" s="33">
        <v>23217.5</v>
      </c>
      <c r="AK11" s="33"/>
      <c r="AL11" s="33"/>
    </row>
    <row r="12" spans="1:38" ht="19.5" customHeight="1">
      <c r="A12" s="28">
        <f aca="true" t="shared" si="6" ref="A12:A31">A11+1</f>
        <v>5</v>
      </c>
      <c r="B12" s="31" t="s">
        <v>165</v>
      </c>
      <c r="C12" s="32">
        <f t="shared" si="0"/>
        <v>15805.1</v>
      </c>
      <c r="D12" s="57"/>
      <c r="E12" s="57">
        <v>9677</v>
      </c>
      <c r="F12" s="34">
        <v>6128.1</v>
      </c>
      <c r="G12" s="33"/>
      <c r="H12" s="33"/>
      <c r="I12" s="78">
        <f t="shared" si="1"/>
        <v>17630.57614</v>
      </c>
      <c r="J12" s="79">
        <v>0</v>
      </c>
      <c r="K12" s="79">
        <v>10740.616</v>
      </c>
      <c r="L12" s="79">
        <v>6889.960140000001</v>
      </c>
      <c r="M12" s="33"/>
      <c r="N12" s="33"/>
      <c r="O12" s="32">
        <f t="shared" si="2"/>
        <v>15313.77785</v>
      </c>
      <c r="P12" s="33"/>
      <c r="Q12" s="33">
        <v>8617.90895</v>
      </c>
      <c r="R12" s="33">
        <v>6695.868900000001</v>
      </c>
      <c r="S12" s="33"/>
      <c r="T12" s="33"/>
      <c r="U12" s="32">
        <f t="shared" si="3"/>
        <v>15056.5</v>
      </c>
      <c r="V12" s="33"/>
      <c r="W12" s="33">
        <v>8420.5</v>
      </c>
      <c r="X12" s="33">
        <v>6636</v>
      </c>
      <c r="Y12" s="33"/>
      <c r="Z12" s="33"/>
      <c r="AA12" s="32">
        <f t="shared" si="4"/>
        <v>15068.6</v>
      </c>
      <c r="AB12" s="33"/>
      <c r="AC12" s="33">
        <v>8470.8</v>
      </c>
      <c r="AD12" s="33">
        <v>6597.800000000001</v>
      </c>
      <c r="AE12" s="33"/>
      <c r="AF12" s="33"/>
      <c r="AG12" s="32">
        <f t="shared" si="5"/>
        <v>6995.5</v>
      </c>
      <c r="AH12" s="33"/>
      <c r="AI12" s="33"/>
      <c r="AJ12" s="33">
        <v>6995.5</v>
      </c>
      <c r="AK12" s="33"/>
      <c r="AL12" s="33"/>
    </row>
    <row r="13" spans="1:38" ht="19.5" customHeight="1">
      <c r="A13" s="28">
        <f t="shared" si="6"/>
        <v>6</v>
      </c>
      <c r="B13" s="31" t="s">
        <v>166</v>
      </c>
      <c r="C13" s="32">
        <f t="shared" si="0"/>
        <v>27702</v>
      </c>
      <c r="D13" s="57"/>
      <c r="E13" s="57">
        <v>18296</v>
      </c>
      <c r="F13" s="34">
        <v>9406</v>
      </c>
      <c r="G13" s="33"/>
      <c r="H13" s="33"/>
      <c r="I13" s="78">
        <f t="shared" si="1"/>
        <v>30038.69278</v>
      </c>
      <c r="J13" s="79">
        <v>0</v>
      </c>
      <c r="K13" s="79">
        <v>19756.52</v>
      </c>
      <c r="L13" s="79">
        <v>10282.17278</v>
      </c>
      <c r="M13" s="33"/>
      <c r="N13" s="33"/>
      <c r="O13" s="32">
        <f t="shared" si="2"/>
        <v>26300.3</v>
      </c>
      <c r="P13" s="33"/>
      <c r="Q13" s="33">
        <v>15850.7</v>
      </c>
      <c r="R13" s="33">
        <v>10449.599999999999</v>
      </c>
      <c r="S13" s="33"/>
      <c r="T13" s="33"/>
      <c r="U13" s="32">
        <f t="shared" si="3"/>
        <v>27394.1</v>
      </c>
      <c r="V13" s="33"/>
      <c r="W13" s="33">
        <v>16967.7</v>
      </c>
      <c r="X13" s="33">
        <v>10426.399999999998</v>
      </c>
      <c r="Y13" s="33"/>
      <c r="Z13" s="33"/>
      <c r="AA13" s="32">
        <f t="shared" si="4"/>
        <v>27446.3</v>
      </c>
      <c r="AB13" s="33"/>
      <c r="AC13" s="33">
        <v>17069.2</v>
      </c>
      <c r="AD13" s="33">
        <v>10377.099999999999</v>
      </c>
      <c r="AE13" s="33"/>
      <c r="AF13" s="33"/>
      <c r="AG13" s="32">
        <f t="shared" si="5"/>
        <v>12933.1</v>
      </c>
      <c r="AH13" s="33"/>
      <c r="AI13" s="33"/>
      <c r="AJ13" s="33">
        <v>12933.1</v>
      </c>
      <c r="AK13" s="33"/>
      <c r="AL13" s="33"/>
    </row>
    <row r="14" spans="1:38" ht="24.75" customHeight="1">
      <c r="A14" s="28">
        <f t="shared" si="6"/>
        <v>7</v>
      </c>
      <c r="B14" s="31" t="s">
        <v>167</v>
      </c>
      <c r="C14" s="32">
        <f t="shared" si="0"/>
        <v>26392.7</v>
      </c>
      <c r="D14" s="57"/>
      <c r="E14" s="57">
        <v>15890</v>
      </c>
      <c r="F14" s="34">
        <v>10502.7</v>
      </c>
      <c r="G14" s="33"/>
      <c r="H14" s="33"/>
      <c r="I14" s="78">
        <f t="shared" si="1"/>
        <v>31425.101560000003</v>
      </c>
      <c r="J14" s="79">
        <v>0</v>
      </c>
      <c r="K14" s="79">
        <v>19622.21</v>
      </c>
      <c r="L14" s="79">
        <v>11802.891560000004</v>
      </c>
      <c r="M14" s="33"/>
      <c r="N14" s="33"/>
      <c r="O14" s="32">
        <f t="shared" si="2"/>
        <v>24727</v>
      </c>
      <c r="P14" s="33"/>
      <c r="Q14" s="33">
        <v>13224.9</v>
      </c>
      <c r="R14" s="33">
        <v>11502.1</v>
      </c>
      <c r="S14" s="33"/>
      <c r="T14" s="33"/>
      <c r="U14" s="32">
        <f t="shared" si="3"/>
        <v>25603.1</v>
      </c>
      <c r="V14" s="33"/>
      <c r="W14" s="33">
        <v>14156.9</v>
      </c>
      <c r="X14" s="33">
        <v>11446.199999999999</v>
      </c>
      <c r="Y14" s="33"/>
      <c r="Z14" s="33"/>
      <c r="AA14" s="32">
        <f t="shared" si="4"/>
        <v>25598.3</v>
      </c>
      <c r="AB14" s="33"/>
      <c r="AC14" s="33">
        <v>14241.5</v>
      </c>
      <c r="AD14" s="33">
        <v>11356.8</v>
      </c>
      <c r="AE14" s="33"/>
      <c r="AF14" s="33"/>
      <c r="AG14" s="32">
        <f t="shared" si="5"/>
        <v>28120.8</v>
      </c>
      <c r="AH14" s="33"/>
      <c r="AI14" s="33"/>
      <c r="AJ14" s="33">
        <v>28120.8</v>
      </c>
      <c r="AK14" s="33"/>
      <c r="AL14" s="33"/>
    </row>
    <row r="15" spans="1:38" ht="19.5" customHeight="1">
      <c r="A15" s="28">
        <f t="shared" si="6"/>
        <v>8</v>
      </c>
      <c r="B15" s="31" t="s">
        <v>168</v>
      </c>
      <c r="C15" s="32">
        <f t="shared" si="0"/>
        <v>29870.5</v>
      </c>
      <c r="D15" s="57"/>
      <c r="E15" s="57">
        <v>18985.5</v>
      </c>
      <c r="F15" s="34">
        <v>10885</v>
      </c>
      <c r="G15" s="33"/>
      <c r="H15" s="33"/>
      <c r="I15" s="78">
        <f t="shared" si="1"/>
        <v>39922.369889999994</v>
      </c>
      <c r="J15" s="80">
        <v>894.57533</v>
      </c>
      <c r="K15" s="79">
        <v>28597.071669999998</v>
      </c>
      <c r="L15" s="79">
        <v>10430.722889999997</v>
      </c>
      <c r="M15" s="33"/>
      <c r="N15" s="33"/>
      <c r="O15" s="32">
        <f t="shared" si="2"/>
        <v>36502.366</v>
      </c>
      <c r="P15" s="33"/>
      <c r="Q15" s="33">
        <v>26179.0527</v>
      </c>
      <c r="R15" s="33">
        <v>10323.313300000002</v>
      </c>
      <c r="S15" s="33"/>
      <c r="T15" s="33"/>
      <c r="U15" s="32">
        <f t="shared" si="3"/>
        <v>33625.6</v>
      </c>
      <c r="V15" s="33"/>
      <c r="W15" s="33">
        <v>23559.2</v>
      </c>
      <c r="X15" s="33">
        <v>10066.399999999998</v>
      </c>
      <c r="Y15" s="33"/>
      <c r="Z15" s="33"/>
      <c r="AA15" s="32">
        <f t="shared" si="4"/>
        <v>33701.7</v>
      </c>
      <c r="AB15" s="33"/>
      <c r="AC15" s="33">
        <v>23700.1</v>
      </c>
      <c r="AD15" s="33">
        <v>10001.599999999999</v>
      </c>
      <c r="AE15" s="33"/>
      <c r="AF15" s="33"/>
      <c r="AG15" s="32">
        <f t="shared" si="5"/>
        <v>15066</v>
      </c>
      <c r="AH15" s="33"/>
      <c r="AI15" s="33"/>
      <c r="AJ15" s="33">
        <v>15066</v>
      </c>
      <c r="AK15" s="33"/>
      <c r="AL15" s="33"/>
    </row>
    <row r="16" spans="1:38" ht="19.5" customHeight="1">
      <c r="A16" s="28">
        <f t="shared" si="6"/>
        <v>9</v>
      </c>
      <c r="B16" s="31" t="s">
        <v>169</v>
      </c>
      <c r="C16" s="32">
        <f t="shared" si="0"/>
        <v>44553.4</v>
      </c>
      <c r="D16" s="57">
        <f>'прил 2'!G47</f>
        <v>368.9</v>
      </c>
      <c r="E16" s="57">
        <v>30343</v>
      </c>
      <c r="F16" s="34">
        <v>13841.5</v>
      </c>
      <c r="G16" s="33"/>
      <c r="H16" s="33"/>
      <c r="I16" s="78">
        <f t="shared" si="1"/>
        <v>43413.39707</v>
      </c>
      <c r="J16" s="79">
        <v>0</v>
      </c>
      <c r="K16" s="79">
        <v>30201.078</v>
      </c>
      <c r="L16" s="79">
        <v>13212.319069999998</v>
      </c>
      <c r="M16" s="33"/>
      <c r="N16" s="33"/>
      <c r="O16" s="32">
        <f t="shared" si="2"/>
        <v>42753.8</v>
      </c>
      <c r="P16" s="33"/>
      <c r="Q16" s="33">
        <v>29790.8</v>
      </c>
      <c r="R16" s="33">
        <v>12963.000000000004</v>
      </c>
      <c r="S16" s="33"/>
      <c r="T16" s="33"/>
      <c r="U16" s="32">
        <f t="shared" si="3"/>
        <v>44769.7</v>
      </c>
      <c r="V16" s="33"/>
      <c r="W16" s="33">
        <v>31890.1</v>
      </c>
      <c r="X16" s="33">
        <v>12879.599999999999</v>
      </c>
      <c r="Y16" s="33"/>
      <c r="Z16" s="33"/>
      <c r="AA16" s="32">
        <f t="shared" si="4"/>
        <v>44836.3</v>
      </c>
      <c r="AB16" s="33"/>
      <c r="AC16" s="33">
        <v>32080.9</v>
      </c>
      <c r="AD16" s="33">
        <v>12755.400000000001</v>
      </c>
      <c r="AE16" s="33"/>
      <c r="AF16" s="33"/>
      <c r="AG16" s="32">
        <f t="shared" si="5"/>
        <v>20115.9</v>
      </c>
      <c r="AH16" s="33"/>
      <c r="AI16" s="33"/>
      <c r="AJ16" s="33">
        <v>20115.9</v>
      </c>
      <c r="AK16" s="33"/>
      <c r="AL16" s="33"/>
    </row>
    <row r="17" spans="1:38" ht="19.5" customHeight="1">
      <c r="A17" s="28">
        <f t="shared" si="6"/>
        <v>10</v>
      </c>
      <c r="B17" s="31" t="s">
        <v>170</v>
      </c>
      <c r="C17" s="32">
        <f t="shared" si="0"/>
        <v>10379.9</v>
      </c>
      <c r="D17" s="57"/>
      <c r="E17" s="57">
        <v>6363.4</v>
      </c>
      <c r="F17" s="34">
        <v>4016.5</v>
      </c>
      <c r="G17" s="33"/>
      <c r="H17" s="33"/>
      <c r="I17" s="78">
        <f t="shared" si="1"/>
        <v>10936.27269</v>
      </c>
      <c r="J17" s="79">
        <v>0</v>
      </c>
      <c r="K17" s="79">
        <v>6450.067</v>
      </c>
      <c r="L17" s="79">
        <v>4486.20569</v>
      </c>
      <c r="M17" s="33"/>
      <c r="N17" s="33"/>
      <c r="O17" s="32">
        <f t="shared" si="2"/>
        <v>9663.25</v>
      </c>
      <c r="P17" s="33"/>
      <c r="Q17" s="33">
        <v>5170.4</v>
      </c>
      <c r="R17" s="33">
        <v>4492.85</v>
      </c>
      <c r="S17" s="33"/>
      <c r="T17" s="33"/>
      <c r="U17" s="32">
        <f t="shared" si="3"/>
        <v>9979.5</v>
      </c>
      <c r="V17" s="33"/>
      <c r="W17" s="33">
        <v>5534.7</v>
      </c>
      <c r="X17" s="33">
        <v>4444.8</v>
      </c>
      <c r="Y17" s="33"/>
      <c r="Z17" s="33"/>
      <c r="AA17" s="32">
        <f t="shared" si="4"/>
        <v>9947.6</v>
      </c>
      <c r="AB17" s="33"/>
      <c r="AC17" s="33">
        <v>5567.9</v>
      </c>
      <c r="AD17" s="33">
        <v>4379.700000000001</v>
      </c>
      <c r="AE17" s="33"/>
      <c r="AF17" s="33"/>
      <c r="AG17" s="32">
        <f t="shared" si="5"/>
        <v>5300.6</v>
      </c>
      <c r="AH17" s="33"/>
      <c r="AI17" s="33"/>
      <c r="AJ17" s="33">
        <v>5300.6</v>
      </c>
      <c r="AK17" s="33"/>
      <c r="AL17" s="33"/>
    </row>
    <row r="18" spans="1:38" ht="19.5" customHeight="1">
      <c r="A18" s="28">
        <f t="shared" si="6"/>
        <v>11</v>
      </c>
      <c r="B18" s="31" t="s">
        <v>171</v>
      </c>
      <c r="C18" s="32">
        <f t="shared" si="0"/>
        <v>49604.2</v>
      </c>
      <c r="D18" s="57"/>
      <c r="E18" s="57">
        <v>40231.5</v>
      </c>
      <c r="F18" s="34">
        <v>9372.7</v>
      </c>
      <c r="G18" s="33"/>
      <c r="H18" s="33"/>
      <c r="I18" s="78">
        <f t="shared" si="1"/>
        <v>62045.37417</v>
      </c>
      <c r="J18" s="79">
        <v>2893.81162</v>
      </c>
      <c r="K18" s="79">
        <v>48942.24577999999</v>
      </c>
      <c r="L18" s="79">
        <v>10209.316770000012</v>
      </c>
      <c r="M18" s="33"/>
      <c r="N18" s="33"/>
      <c r="O18" s="32">
        <f t="shared" si="2"/>
        <v>57760.1</v>
      </c>
      <c r="P18" s="33">
        <v>1954.4</v>
      </c>
      <c r="Q18" s="33">
        <v>47569.7</v>
      </c>
      <c r="R18" s="33">
        <v>8236</v>
      </c>
      <c r="S18" s="33"/>
      <c r="T18" s="33"/>
      <c r="U18" s="32">
        <f t="shared" si="3"/>
        <v>59775.6</v>
      </c>
      <c r="V18" s="33">
        <v>1954.4</v>
      </c>
      <c r="W18" s="33">
        <v>49765.4</v>
      </c>
      <c r="X18" s="33">
        <v>8055.799999999996</v>
      </c>
      <c r="Y18" s="33"/>
      <c r="Z18" s="33"/>
      <c r="AA18" s="32">
        <f t="shared" si="4"/>
        <v>57881.3</v>
      </c>
      <c r="AB18" s="33"/>
      <c r="AC18" s="33">
        <v>50031</v>
      </c>
      <c r="AD18" s="33">
        <v>7850.300000000003</v>
      </c>
      <c r="AE18" s="33"/>
      <c r="AF18" s="33"/>
      <c r="AG18" s="32">
        <f t="shared" si="5"/>
        <v>8589.5</v>
      </c>
      <c r="AH18" s="33"/>
      <c r="AI18" s="33"/>
      <c r="AJ18" s="33">
        <v>8589.5</v>
      </c>
      <c r="AK18" s="33"/>
      <c r="AL18" s="33"/>
    </row>
    <row r="19" spans="1:38" ht="23.25" customHeight="1">
      <c r="A19" s="28">
        <f t="shared" si="6"/>
        <v>12</v>
      </c>
      <c r="B19" s="31" t="s">
        <v>172</v>
      </c>
      <c r="C19" s="32">
        <f t="shared" si="0"/>
        <v>49523.4</v>
      </c>
      <c r="D19" s="57"/>
      <c r="E19" s="57">
        <v>38526</v>
      </c>
      <c r="F19" s="34">
        <v>10997.4</v>
      </c>
      <c r="G19" s="33"/>
      <c r="H19" s="33"/>
      <c r="I19" s="78">
        <f t="shared" si="1"/>
        <v>62543.47206</v>
      </c>
      <c r="J19" s="79">
        <v>1352.8623900000002</v>
      </c>
      <c r="K19" s="79">
        <v>49882.47461</v>
      </c>
      <c r="L19" s="79">
        <v>11308.13506</v>
      </c>
      <c r="M19" s="33"/>
      <c r="N19" s="33"/>
      <c r="O19" s="32">
        <f t="shared" si="2"/>
        <v>65891.234</v>
      </c>
      <c r="P19" s="33">
        <v>1954.4</v>
      </c>
      <c r="Q19" s="33">
        <v>53373.9473</v>
      </c>
      <c r="R19" s="33">
        <v>10562.886699999995</v>
      </c>
      <c r="S19" s="33"/>
      <c r="T19" s="33"/>
      <c r="U19" s="32">
        <f t="shared" si="3"/>
        <v>66671.8</v>
      </c>
      <c r="V19" s="33">
        <v>1954.4</v>
      </c>
      <c r="W19" s="33">
        <v>54447.8</v>
      </c>
      <c r="X19" s="33">
        <v>10269.599999999999</v>
      </c>
      <c r="Y19" s="33"/>
      <c r="Z19" s="33"/>
      <c r="AA19" s="32">
        <f t="shared" si="4"/>
        <v>64712.7</v>
      </c>
      <c r="AB19" s="33"/>
      <c r="AC19" s="33">
        <v>54705</v>
      </c>
      <c r="AD19" s="33">
        <v>10007.699999999997</v>
      </c>
      <c r="AE19" s="33"/>
      <c r="AF19" s="33"/>
      <c r="AG19" s="32">
        <f t="shared" si="5"/>
        <v>13873.6</v>
      </c>
      <c r="AH19" s="33"/>
      <c r="AI19" s="33"/>
      <c r="AJ19" s="33">
        <v>13873.6</v>
      </c>
      <c r="AK19" s="33"/>
      <c r="AL19" s="33"/>
    </row>
    <row r="20" spans="1:38" ht="19.5" customHeight="1">
      <c r="A20" s="28">
        <f t="shared" si="6"/>
        <v>13</v>
      </c>
      <c r="B20" s="31" t="s">
        <v>173</v>
      </c>
      <c r="C20" s="32">
        <f t="shared" si="0"/>
        <v>80478.90000000001</v>
      </c>
      <c r="D20" s="57"/>
      <c r="E20" s="57">
        <v>66320.8</v>
      </c>
      <c r="F20" s="34">
        <v>14158.1</v>
      </c>
      <c r="G20" s="33"/>
      <c r="H20" s="33"/>
      <c r="I20" s="78">
        <f t="shared" si="1"/>
        <v>95300.85164</v>
      </c>
      <c r="J20" s="79">
        <v>3677.46526</v>
      </c>
      <c r="K20" s="79">
        <v>76914.6066</v>
      </c>
      <c r="L20" s="79">
        <v>14708.779779999997</v>
      </c>
      <c r="M20" s="33"/>
      <c r="N20" s="33"/>
      <c r="O20" s="32">
        <f t="shared" si="2"/>
        <v>102905.4</v>
      </c>
      <c r="P20" s="33">
        <v>3361.8</v>
      </c>
      <c r="Q20" s="33">
        <v>83253.7</v>
      </c>
      <c r="R20" s="33">
        <v>16289.899999999994</v>
      </c>
      <c r="S20" s="33"/>
      <c r="T20" s="33"/>
      <c r="U20" s="32">
        <f t="shared" si="3"/>
        <v>106909.6</v>
      </c>
      <c r="V20" s="33">
        <v>3361.8</v>
      </c>
      <c r="W20" s="33">
        <v>87580.2</v>
      </c>
      <c r="X20" s="33">
        <v>15967.600000000006</v>
      </c>
      <c r="Y20" s="33"/>
      <c r="Z20" s="33"/>
      <c r="AA20" s="32">
        <f t="shared" si="4"/>
        <v>103594.3</v>
      </c>
      <c r="AB20" s="33"/>
      <c r="AC20" s="33">
        <v>88033.9</v>
      </c>
      <c r="AD20" s="33">
        <v>15560.400000000009</v>
      </c>
      <c r="AE20" s="33"/>
      <c r="AF20" s="33"/>
      <c r="AG20" s="32">
        <f t="shared" si="5"/>
        <v>17127.3</v>
      </c>
      <c r="AH20" s="33"/>
      <c r="AI20" s="33"/>
      <c r="AJ20" s="33">
        <v>17127.3</v>
      </c>
      <c r="AK20" s="33"/>
      <c r="AL20" s="33"/>
    </row>
    <row r="21" spans="1:38" ht="19.5" customHeight="1">
      <c r="A21" s="28">
        <f t="shared" si="6"/>
        <v>14</v>
      </c>
      <c r="B21" s="31" t="s">
        <v>174</v>
      </c>
      <c r="C21" s="32">
        <f t="shared" si="0"/>
        <v>107525.1</v>
      </c>
      <c r="D21" s="57"/>
      <c r="E21" s="57">
        <v>77287.3</v>
      </c>
      <c r="F21" s="34">
        <v>30237.8</v>
      </c>
      <c r="G21" s="33"/>
      <c r="H21" s="33"/>
      <c r="I21" s="78">
        <f t="shared" si="1"/>
        <v>127083.44206</v>
      </c>
      <c r="J21" s="79">
        <v>1859.28899</v>
      </c>
      <c r="K21" s="79">
        <v>91276.77290000001</v>
      </c>
      <c r="L21" s="79">
        <v>33947.38016999999</v>
      </c>
      <c r="M21" s="33"/>
      <c r="N21" s="33"/>
      <c r="O21" s="32">
        <f t="shared" si="2"/>
        <v>119805.7</v>
      </c>
      <c r="P21" s="33">
        <v>2736.2</v>
      </c>
      <c r="Q21" s="33">
        <v>85386.4</v>
      </c>
      <c r="R21" s="33">
        <v>31683.100000000006</v>
      </c>
      <c r="S21" s="33"/>
      <c r="T21" s="33"/>
      <c r="U21" s="32">
        <f t="shared" si="3"/>
        <v>121865.8</v>
      </c>
      <c r="V21" s="33">
        <v>2736.2</v>
      </c>
      <c r="W21" s="33">
        <v>88073.3</v>
      </c>
      <c r="X21" s="33">
        <v>31056.300000000003</v>
      </c>
      <c r="Y21" s="33"/>
      <c r="Z21" s="33"/>
      <c r="AA21" s="32">
        <f t="shared" si="4"/>
        <v>118823</v>
      </c>
      <c r="AB21" s="33"/>
      <c r="AC21" s="33">
        <v>88558.7</v>
      </c>
      <c r="AD21" s="33">
        <v>30264.300000000003</v>
      </c>
      <c r="AE21" s="33"/>
      <c r="AF21" s="33"/>
      <c r="AG21" s="32">
        <f t="shared" si="5"/>
        <v>25386.2</v>
      </c>
      <c r="AH21" s="33"/>
      <c r="AI21" s="33"/>
      <c r="AJ21" s="33">
        <v>25386.2</v>
      </c>
      <c r="AK21" s="33"/>
      <c r="AL21" s="33"/>
    </row>
    <row r="22" spans="1:38" ht="19.5" customHeight="1">
      <c r="A22" s="28">
        <f t="shared" si="6"/>
        <v>15</v>
      </c>
      <c r="B22" s="31" t="s">
        <v>175</v>
      </c>
      <c r="C22" s="32">
        <f t="shared" si="0"/>
        <v>34693.149999999994</v>
      </c>
      <c r="D22" s="57"/>
      <c r="E22" s="57">
        <v>24911.85</v>
      </c>
      <c r="F22" s="34">
        <v>9781.3</v>
      </c>
      <c r="G22" s="33"/>
      <c r="H22" s="33"/>
      <c r="I22" s="78">
        <f t="shared" si="1"/>
        <v>43504.39829999999</v>
      </c>
      <c r="J22" s="79">
        <v>991.5791999999999</v>
      </c>
      <c r="K22" s="79">
        <v>30367.50548</v>
      </c>
      <c r="L22" s="79">
        <v>12145.313619999994</v>
      </c>
      <c r="M22" s="33"/>
      <c r="N22" s="33"/>
      <c r="O22" s="32">
        <f t="shared" si="2"/>
        <v>34484.713</v>
      </c>
      <c r="P22" s="33">
        <v>703.6</v>
      </c>
      <c r="Q22" s="33">
        <v>23591.827350000003</v>
      </c>
      <c r="R22" s="33">
        <v>10189.285650000002</v>
      </c>
      <c r="S22" s="33"/>
      <c r="T22" s="33"/>
      <c r="U22" s="32">
        <f t="shared" si="3"/>
        <v>30333.1</v>
      </c>
      <c r="V22" s="33">
        <v>703.6</v>
      </c>
      <c r="W22" s="33">
        <v>19825.7</v>
      </c>
      <c r="X22" s="33">
        <v>9803.8</v>
      </c>
      <c r="Y22" s="33"/>
      <c r="Z22" s="33"/>
      <c r="AA22" s="32">
        <f t="shared" si="4"/>
        <v>29568</v>
      </c>
      <c r="AB22" s="33">
        <v>0</v>
      </c>
      <c r="AC22" s="33">
        <v>19935.1</v>
      </c>
      <c r="AD22" s="33">
        <v>9632.900000000001</v>
      </c>
      <c r="AE22" s="33"/>
      <c r="AF22" s="33"/>
      <c r="AG22" s="32">
        <f t="shared" si="5"/>
        <v>16969.1</v>
      </c>
      <c r="AH22" s="33"/>
      <c r="AI22" s="33"/>
      <c r="AJ22" s="33">
        <v>16969.1</v>
      </c>
      <c r="AK22" s="33"/>
      <c r="AL22" s="33"/>
    </row>
    <row r="23" spans="1:38" ht="19.5" customHeight="1">
      <c r="A23" s="28">
        <f t="shared" si="6"/>
        <v>16</v>
      </c>
      <c r="B23" s="31" t="s">
        <v>176</v>
      </c>
      <c r="C23" s="32">
        <f t="shared" si="0"/>
        <v>27242.85</v>
      </c>
      <c r="D23" s="57"/>
      <c r="E23" s="57">
        <v>17122.35</v>
      </c>
      <c r="F23" s="63">
        <v>10120.5</v>
      </c>
      <c r="G23" s="33"/>
      <c r="H23" s="33"/>
      <c r="I23" s="78">
        <f t="shared" si="1"/>
        <v>34044.54095000001</v>
      </c>
      <c r="J23" s="79">
        <v>996.6683199999999</v>
      </c>
      <c r="K23" s="79">
        <v>20064.7377</v>
      </c>
      <c r="L23" s="79">
        <v>12983.134930000004</v>
      </c>
      <c r="M23" s="33"/>
      <c r="N23" s="33"/>
      <c r="O23" s="32">
        <f t="shared" si="2"/>
        <v>33319.599</v>
      </c>
      <c r="P23" s="33">
        <v>860</v>
      </c>
      <c r="Q23" s="33">
        <v>19785.09905</v>
      </c>
      <c r="R23" s="33">
        <v>12674.499950000001</v>
      </c>
      <c r="S23" s="33"/>
      <c r="T23" s="33"/>
      <c r="U23" s="32">
        <f t="shared" si="3"/>
        <v>33828</v>
      </c>
      <c r="V23" s="33">
        <v>860</v>
      </c>
      <c r="W23" s="33">
        <v>20546.8</v>
      </c>
      <c r="X23" s="33">
        <v>12421.2</v>
      </c>
      <c r="Y23" s="33"/>
      <c r="Z23" s="33"/>
      <c r="AA23" s="32">
        <f t="shared" si="4"/>
        <v>32788.8</v>
      </c>
      <c r="AB23" s="33"/>
      <c r="AC23" s="33">
        <v>20664.1</v>
      </c>
      <c r="AD23" s="33">
        <v>12124.700000000004</v>
      </c>
      <c r="AE23" s="33"/>
      <c r="AF23" s="33"/>
      <c r="AG23" s="32">
        <f t="shared" si="5"/>
        <v>13647.7</v>
      </c>
      <c r="AH23" s="33"/>
      <c r="AI23" s="33"/>
      <c r="AJ23" s="33">
        <v>13647.7</v>
      </c>
      <c r="AK23" s="33"/>
      <c r="AL23" s="33"/>
    </row>
    <row r="24" spans="1:38" ht="19.5" customHeight="1">
      <c r="A24" s="28">
        <f t="shared" si="6"/>
        <v>17</v>
      </c>
      <c r="B24" s="31" t="s">
        <v>177</v>
      </c>
      <c r="C24" s="32">
        <f t="shared" si="0"/>
        <v>15660.8</v>
      </c>
      <c r="D24" s="57"/>
      <c r="E24" s="57">
        <v>9294.8</v>
      </c>
      <c r="F24" s="34">
        <v>6366</v>
      </c>
      <c r="G24" s="33"/>
      <c r="H24" s="33"/>
      <c r="I24" s="78">
        <f t="shared" si="1"/>
        <v>18138.947199999995</v>
      </c>
      <c r="J24" s="79">
        <v>133.17522</v>
      </c>
      <c r="K24" s="79">
        <v>10828.304779999999</v>
      </c>
      <c r="L24" s="79">
        <v>7177.4671999999955</v>
      </c>
      <c r="M24" s="33"/>
      <c r="N24" s="33"/>
      <c r="O24" s="32">
        <f t="shared" si="2"/>
        <v>16611.3</v>
      </c>
      <c r="P24" s="33">
        <v>234.5</v>
      </c>
      <c r="Q24" s="33">
        <v>9441.1</v>
      </c>
      <c r="R24" s="33">
        <v>6935.699999999999</v>
      </c>
      <c r="S24" s="33"/>
      <c r="T24" s="33"/>
      <c r="U24" s="32">
        <f t="shared" si="3"/>
        <v>15485.3</v>
      </c>
      <c r="V24" s="33">
        <v>234.5</v>
      </c>
      <c r="W24" s="33">
        <v>8436.9</v>
      </c>
      <c r="X24" s="33">
        <v>6813.9</v>
      </c>
      <c r="Y24" s="33"/>
      <c r="Z24" s="33"/>
      <c r="AA24" s="32">
        <f t="shared" si="4"/>
        <v>15143.9</v>
      </c>
      <c r="AB24" s="33"/>
      <c r="AC24" s="33">
        <v>8485.6</v>
      </c>
      <c r="AD24" s="33">
        <v>6658.299999999999</v>
      </c>
      <c r="AE24" s="33"/>
      <c r="AF24" s="33"/>
      <c r="AG24" s="32">
        <f t="shared" si="5"/>
        <v>7629.1</v>
      </c>
      <c r="AH24" s="33"/>
      <c r="AI24" s="33"/>
      <c r="AJ24" s="33">
        <v>7629.1</v>
      </c>
      <c r="AK24" s="33"/>
      <c r="AL24" s="33"/>
    </row>
    <row r="25" spans="1:38" ht="19.5" customHeight="1">
      <c r="A25" s="28">
        <f t="shared" si="6"/>
        <v>18</v>
      </c>
      <c r="B25" s="31" t="s">
        <v>178</v>
      </c>
      <c r="C25" s="32">
        <f t="shared" si="0"/>
        <v>35881.100000000006</v>
      </c>
      <c r="D25" s="57">
        <f>'прил 2'!G82</f>
        <v>1081.9</v>
      </c>
      <c r="E25" s="57">
        <v>20372.5</v>
      </c>
      <c r="F25" s="63">
        <v>14426.7</v>
      </c>
      <c r="G25" s="33"/>
      <c r="H25" s="33"/>
      <c r="I25" s="78">
        <f t="shared" si="1"/>
        <v>38754.410080000016</v>
      </c>
      <c r="J25" s="79">
        <v>340.69025</v>
      </c>
      <c r="K25" s="79">
        <v>23700.886750000005</v>
      </c>
      <c r="L25" s="79">
        <v>14712.833080000011</v>
      </c>
      <c r="M25" s="33"/>
      <c r="N25" s="33"/>
      <c r="O25" s="32">
        <f t="shared" si="2"/>
        <v>34033</v>
      </c>
      <c r="P25" s="33">
        <v>781.8</v>
      </c>
      <c r="Q25" s="33">
        <v>18566.8</v>
      </c>
      <c r="R25" s="33">
        <v>14684.399999999998</v>
      </c>
      <c r="S25" s="33"/>
      <c r="T25" s="33"/>
      <c r="U25" s="32">
        <f t="shared" si="3"/>
        <v>34872</v>
      </c>
      <c r="V25" s="33">
        <v>781.8</v>
      </c>
      <c r="W25" s="33">
        <v>19660.9</v>
      </c>
      <c r="X25" s="33">
        <v>14429.299999999996</v>
      </c>
      <c r="Y25" s="33"/>
      <c r="Z25" s="33"/>
      <c r="AA25" s="32">
        <f t="shared" si="4"/>
        <v>33874</v>
      </c>
      <c r="AB25" s="33"/>
      <c r="AC25" s="33">
        <v>19770.8</v>
      </c>
      <c r="AD25" s="33">
        <v>14103.2</v>
      </c>
      <c r="AE25" s="33"/>
      <c r="AF25" s="33"/>
      <c r="AG25" s="32">
        <f t="shared" si="5"/>
        <v>17444.7</v>
      </c>
      <c r="AH25" s="33"/>
      <c r="AI25" s="33"/>
      <c r="AJ25" s="33">
        <v>17444.7</v>
      </c>
      <c r="AK25" s="33"/>
      <c r="AL25" s="33"/>
    </row>
    <row r="26" spans="1:38" ht="19.5" customHeight="1">
      <c r="A26" s="28">
        <f t="shared" si="6"/>
        <v>19</v>
      </c>
      <c r="B26" s="31" t="s">
        <v>179</v>
      </c>
      <c r="C26" s="32">
        <f t="shared" si="0"/>
        <v>14140.8</v>
      </c>
      <c r="D26" s="57"/>
      <c r="E26" s="57">
        <v>8968.9</v>
      </c>
      <c r="F26" s="34">
        <v>5171.9</v>
      </c>
      <c r="G26" s="33"/>
      <c r="H26" s="33"/>
      <c r="I26" s="78">
        <f t="shared" si="1"/>
        <v>14210.42067</v>
      </c>
      <c r="J26" s="79">
        <v>146.49264000000002</v>
      </c>
      <c r="K26" s="79">
        <v>9348.281909999998</v>
      </c>
      <c r="L26" s="79">
        <v>4715.646120000001</v>
      </c>
      <c r="M26" s="33"/>
      <c r="N26" s="33"/>
      <c r="O26" s="32">
        <f t="shared" si="2"/>
        <v>14431.3</v>
      </c>
      <c r="P26" s="33">
        <v>234.5</v>
      </c>
      <c r="Q26" s="33">
        <v>9081</v>
      </c>
      <c r="R26" s="33">
        <v>5115.799999999999</v>
      </c>
      <c r="S26" s="33"/>
      <c r="T26" s="33"/>
      <c r="U26" s="32">
        <f t="shared" si="3"/>
        <v>14923.4</v>
      </c>
      <c r="V26" s="33">
        <v>234.5</v>
      </c>
      <c r="W26" s="33">
        <v>9643.6</v>
      </c>
      <c r="X26" s="33">
        <v>5045.299999999999</v>
      </c>
      <c r="Y26" s="33"/>
      <c r="Z26" s="33"/>
      <c r="AA26" s="32">
        <f t="shared" si="4"/>
        <v>14651.6</v>
      </c>
      <c r="AB26" s="33"/>
      <c r="AC26" s="33">
        <v>9698.5</v>
      </c>
      <c r="AD26" s="33">
        <v>4953.1</v>
      </c>
      <c r="AE26" s="33"/>
      <c r="AF26" s="33"/>
      <c r="AG26" s="32">
        <f t="shared" si="5"/>
        <v>6908.4</v>
      </c>
      <c r="AH26" s="33"/>
      <c r="AI26" s="33"/>
      <c r="AJ26" s="33">
        <v>6908.4</v>
      </c>
      <c r="AK26" s="33"/>
      <c r="AL26" s="33"/>
    </row>
    <row r="27" spans="1:38" ht="19.5" customHeight="1">
      <c r="A27" s="28">
        <f t="shared" si="6"/>
        <v>20</v>
      </c>
      <c r="B27" s="31" t="s">
        <v>180</v>
      </c>
      <c r="C27" s="32">
        <f t="shared" si="0"/>
        <v>8705.6</v>
      </c>
      <c r="D27" s="57"/>
      <c r="E27" s="57">
        <v>450</v>
      </c>
      <c r="F27" s="34">
        <v>8255.6</v>
      </c>
      <c r="G27" s="33"/>
      <c r="H27" s="33"/>
      <c r="I27" s="78">
        <f t="shared" si="1"/>
        <v>8606.101949999998</v>
      </c>
      <c r="J27" s="79">
        <v>0</v>
      </c>
      <c r="K27" s="79">
        <v>0</v>
      </c>
      <c r="L27" s="79">
        <v>8606.101949999998</v>
      </c>
      <c r="M27" s="33"/>
      <c r="N27" s="33"/>
      <c r="O27" s="32">
        <f t="shared" si="2"/>
        <v>8728.4</v>
      </c>
      <c r="P27" s="33"/>
      <c r="Q27" s="33"/>
      <c r="R27" s="33">
        <v>8728.4</v>
      </c>
      <c r="S27" s="33"/>
      <c r="T27" s="33"/>
      <c r="U27" s="32">
        <f t="shared" si="3"/>
        <v>8556.1</v>
      </c>
      <c r="V27" s="33"/>
      <c r="W27" s="33"/>
      <c r="X27" s="33">
        <v>8556.1</v>
      </c>
      <c r="Y27" s="33"/>
      <c r="Z27" s="33"/>
      <c r="AA27" s="32">
        <f t="shared" si="4"/>
        <v>8337.6</v>
      </c>
      <c r="AB27" s="33"/>
      <c r="AC27" s="33"/>
      <c r="AD27" s="33">
        <v>8337.6</v>
      </c>
      <c r="AE27" s="33"/>
      <c r="AF27" s="33"/>
      <c r="AG27" s="32">
        <f t="shared" si="5"/>
        <v>5419.1</v>
      </c>
      <c r="AH27" s="33"/>
      <c r="AI27" s="33"/>
      <c r="AJ27" s="33">
        <v>5419.1</v>
      </c>
      <c r="AK27" s="33"/>
      <c r="AL27" s="33"/>
    </row>
    <row r="28" spans="1:38" ht="19.5" customHeight="1">
      <c r="A28" s="28">
        <f t="shared" si="6"/>
        <v>21</v>
      </c>
      <c r="B28" s="31" t="s">
        <v>181</v>
      </c>
      <c r="C28" s="32">
        <f t="shared" si="0"/>
        <v>22186.3</v>
      </c>
      <c r="D28" s="57"/>
      <c r="E28" s="57"/>
      <c r="F28" s="34">
        <v>22186.3</v>
      </c>
      <c r="G28" s="33"/>
      <c r="H28" s="33"/>
      <c r="I28" s="78">
        <f t="shared" si="1"/>
        <v>24525.30662</v>
      </c>
      <c r="J28" s="79">
        <v>0</v>
      </c>
      <c r="K28" s="79">
        <v>0</v>
      </c>
      <c r="L28" s="79">
        <v>24525.30662</v>
      </c>
      <c r="M28" s="33"/>
      <c r="N28" s="33"/>
      <c r="O28" s="32">
        <f t="shared" si="2"/>
        <v>24760.024</v>
      </c>
      <c r="P28" s="33"/>
      <c r="Q28" s="33">
        <v>387.14779999999996</v>
      </c>
      <c r="R28" s="33">
        <v>24372.876200000002</v>
      </c>
      <c r="S28" s="33"/>
      <c r="T28" s="33"/>
      <c r="U28" s="32">
        <f t="shared" si="3"/>
        <v>23870.7</v>
      </c>
      <c r="V28" s="33"/>
      <c r="W28" s="33"/>
      <c r="X28" s="33">
        <v>23870.7</v>
      </c>
      <c r="Y28" s="33"/>
      <c r="Z28" s="33"/>
      <c r="AA28" s="32">
        <f t="shared" si="4"/>
        <v>23261.9</v>
      </c>
      <c r="AB28" s="33"/>
      <c r="AC28" s="33"/>
      <c r="AD28" s="33">
        <v>23261.9</v>
      </c>
      <c r="AE28" s="33"/>
      <c r="AF28" s="33"/>
      <c r="AG28" s="32">
        <f t="shared" si="5"/>
        <v>14173.4</v>
      </c>
      <c r="AH28" s="33"/>
      <c r="AI28" s="33"/>
      <c r="AJ28" s="33">
        <v>14173.4</v>
      </c>
      <c r="AK28" s="33"/>
      <c r="AL28" s="33"/>
    </row>
    <row r="29" spans="1:38" ht="19.5" customHeight="1">
      <c r="A29" s="28">
        <f t="shared" si="6"/>
        <v>22</v>
      </c>
      <c r="B29" s="31" t="s">
        <v>182</v>
      </c>
      <c r="C29" s="32">
        <f t="shared" si="0"/>
        <v>26721.899999999998</v>
      </c>
      <c r="D29" s="57"/>
      <c r="E29" s="57">
        <v>193.3</v>
      </c>
      <c r="F29" s="34">
        <v>26528.6</v>
      </c>
      <c r="G29" s="53"/>
      <c r="H29" s="33"/>
      <c r="I29" s="78">
        <f t="shared" si="1"/>
        <v>27577.52952</v>
      </c>
      <c r="J29" s="79">
        <v>0</v>
      </c>
      <c r="K29" s="79">
        <v>0</v>
      </c>
      <c r="L29" s="79">
        <v>27577.52952</v>
      </c>
      <c r="M29" s="33"/>
      <c r="N29" s="33"/>
      <c r="O29" s="32">
        <f t="shared" si="2"/>
        <v>27283.5</v>
      </c>
      <c r="P29" s="33"/>
      <c r="Q29" s="33"/>
      <c r="R29" s="33">
        <v>27283.5</v>
      </c>
      <c r="S29" s="33"/>
      <c r="T29" s="33"/>
      <c r="U29" s="32">
        <f t="shared" si="3"/>
        <v>26743.7</v>
      </c>
      <c r="V29" s="33"/>
      <c r="W29" s="33"/>
      <c r="X29" s="33">
        <v>26743.7</v>
      </c>
      <c r="Y29" s="33"/>
      <c r="Z29" s="33"/>
      <c r="AA29" s="32">
        <f t="shared" si="4"/>
        <v>26061.7</v>
      </c>
      <c r="AB29" s="33"/>
      <c r="AC29" s="33"/>
      <c r="AD29" s="33">
        <v>26061.7</v>
      </c>
      <c r="AE29" s="33"/>
      <c r="AF29" s="33"/>
      <c r="AG29" s="32">
        <f t="shared" si="5"/>
        <v>15676.5</v>
      </c>
      <c r="AH29" s="33"/>
      <c r="AI29" s="33"/>
      <c r="AJ29" s="33">
        <v>15676.5</v>
      </c>
      <c r="AK29" s="33"/>
      <c r="AL29" s="33"/>
    </row>
    <row r="30" spans="1:38" s="66" customFormat="1" ht="19.5" customHeight="1">
      <c r="A30" s="65">
        <f t="shared" si="6"/>
        <v>23</v>
      </c>
      <c r="B30" s="31" t="s">
        <v>183</v>
      </c>
      <c r="C30" s="32">
        <f t="shared" si="0"/>
        <v>9570.2</v>
      </c>
      <c r="D30" s="57"/>
      <c r="E30" s="57"/>
      <c r="F30" s="34">
        <v>9570.2</v>
      </c>
      <c r="G30" s="33"/>
      <c r="H30" s="33"/>
      <c r="I30" s="78">
        <f t="shared" si="1"/>
        <v>9587.89195</v>
      </c>
      <c r="J30" s="79">
        <v>0</v>
      </c>
      <c r="K30" s="79">
        <v>0</v>
      </c>
      <c r="L30" s="79">
        <v>9587.89195</v>
      </c>
      <c r="M30" s="33"/>
      <c r="N30" s="33"/>
      <c r="O30" s="32">
        <f t="shared" si="2"/>
        <v>8986</v>
      </c>
      <c r="P30" s="33"/>
      <c r="Q30" s="33"/>
      <c r="R30" s="33">
        <v>8986</v>
      </c>
      <c r="S30" s="33"/>
      <c r="T30" s="33"/>
      <c r="U30" s="32">
        <f t="shared" si="3"/>
        <v>8808.2</v>
      </c>
      <c r="V30" s="33"/>
      <c r="W30" s="33"/>
      <c r="X30" s="33">
        <v>8808.2</v>
      </c>
      <c r="Y30" s="33"/>
      <c r="Z30" s="33"/>
      <c r="AA30" s="32">
        <f t="shared" si="4"/>
        <v>8583.6</v>
      </c>
      <c r="AB30" s="33"/>
      <c r="AC30" s="33"/>
      <c r="AD30" s="33">
        <v>8583.6</v>
      </c>
      <c r="AE30" s="33"/>
      <c r="AF30" s="33"/>
      <c r="AG30" s="32">
        <f t="shared" si="5"/>
        <v>5496.8</v>
      </c>
      <c r="AH30" s="33"/>
      <c r="AI30" s="33"/>
      <c r="AJ30" s="33">
        <f>5480.8+16</f>
        <v>5496.8</v>
      </c>
      <c r="AK30" s="33"/>
      <c r="AL30" s="33"/>
    </row>
    <row r="31" spans="1:38" ht="19.5" customHeight="1">
      <c r="A31" s="28">
        <f t="shared" si="6"/>
        <v>24</v>
      </c>
      <c r="B31" s="31" t="s">
        <v>184</v>
      </c>
      <c r="C31" s="32">
        <f t="shared" si="0"/>
        <v>30718.3</v>
      </c>
      <c r="D31" s="57"/>
      <c r="E31" s="57">
        <v>2776.1</v>
      </c>
      <c r="F31" s="52">
        <v>27942.2</v>
      </c>
      <c r="G31" s="33"/>
      <c r="H31" s="33"/>
      <c r="I31" s="78">
        <f t="shared" si="1"/>
        <v>36312.26895</v>
      </c>
      <c r="J31" s="79">
        <v>0</v>
      </c>
      <c r="K31" s="79">
        <v>1306.68</v>
      </c>
      <c r="L31" s="81">
        <v>35005.58895</v>
      </c>
      <c r="M31" s="33"/>
      <c r="N31" s="33"/>
      <c r="O31" s="32">
        <f t="shared" si="2"/>
        <v>27346.124</v>
      </c>
      <c r="P31" s="33"/>
      <c r="Q31" s="33">
        <v>908.124</v>
      </c>
      <c r="R31" s="38">
        <v>26438</v>
      </c>
      <c r="S31" s="33"/>
      <c r="T31" s="33"/>
      <c r="U31" s="32">
        <f t="shared" si="3"/>
        <v>26823.024</v>
      </c>
      <c r="V31" s="33"/>
      <c r="W31" s="33">
        <v>908.124</v>
      </c>
      <c r="X31" s="38">
        <v>25914.9</v>
      </c>
      <c r="Y31" s="33"/>
      <c r="Z31" s="33"/>
      <c r="AA31" s="32">
        <f t="shared" si="4"/>
        <v>26182.72</v>
      </c>
      <c r="AB31" s="33"/>
      <c r="AC31" s="33">
        <v>928.72</v>
      </c>
      <c r="AD31" s="33">
        <v>25254</v>
      </c>
      <c r="AE31" s="33"/>
      <c r="AF31" s="33"/>
      <c r="AG31" s="32">
        <f t="shared" si="5"/>
        <v>19259.7</v>
      </c>
      <c r="AH31" s="33"/>
      <c r="AI31" s="33"/>
      <c r="AJ31" s="33">
        <v>19259.7</v>
      </c>
      <c r="AK31" s="33"/>
      <c r="AL31" s="33"/>
    </row>
    <row r="32" spans="1:38" ht="19.5" customHeight="1">
      <c r="A32" s="28"/>
      <c r="B32" s="31" t="s">
        <v>1</v>
      </c>
      <c r="C32" s="34">
        <f aca="true" t="shared" si="7" ref="C32:AL32">SUM(C8:C31)</f>
        <v>797122.6000000002</v>
      </c>
      <c r="D32" s="57">
        <f t="shared" si="7"/>
        <v>1870</v>
      </c>
      <c r="E32" s="57">
        <f>SUM(E8:E31)</f>
        <v>502924.29999999993</v>
      </c>
      <c r="F32" s="34">
        <f>SUM(F8:F31)</f>
        <v>292328.3</v>
      </c>
      <c r="G32" s="33">
        <f t="shared" si="7"/>
        <v>0</v>
      </c>
      <c r="H32" s="33">
        <f t="shared" si="7"/>
        <v>0</v>
      </c>
      <c r="I32" s="34">
        <f>SUM(I8:I31)</f>
        <v>910745.0619200002</v>
      </c>
      <c r="J32" s="79">
        <f t="shared" si="7"/>
        <v>13678.233130000002</v>
      </c>
      <c r="K32" s="79">
        <f t="shared" si="7"/>
        <v>578883.75327</v>
      </c>
      <c r="L32" s="79">
        <f t="shared" si="7"/>
        <v>318183.07552</v>
      </c>
      <c r="M32" s="33">
        <f t="shared" si="7"/>
        <v>0</v>
      </c>
      <c r="N32" s="33">
        <f t="shared" si="7"/>
        <v>0</v>
      </c>
      <c r="O32" s="57">
        <f t="shared" si="7"/>
        <v>890110.7000000001</v>
      </c>
      <c r="P32" s="33">
        <f t="shared" si="7"/>
        <v>13080.6</v>
      </c>
      <c r="Q32" s="33">
        <f t="shared" si="7"/>
        <v>562296.9</v>
      </c>
      <c r="R32" s="33">
        <f t="shared" si="7"/>
        <v>314733.2</v>
      </c>
      <c r="S32" s="33">
        <f t="shared" si="7"/>
        <v>0</v>
      </c>
      <c r="T32" s="33">
        <f t="shared" si="7"/>
        <v>0</v>
      </c>
      <c r="U32" s="57">
        <f t="shared" si="7"/>
        <v>904703.8999999999</v>
      </c>
      <c r="V32" s="33">
        <f t="shared" si="7"/>
        <v>13091</v>
      </c>
      <c r="W32" s="33">
        <f t="shared" si="7"/>
        <v>582242.1000000001</v>
      </c>
      <c r="X32" s="33">
        <f t="shared" si="7"/>
        <v>309370.80000000005</v>
      </c>
      <c r="Y32" s="33">
        <f t="shared" si="7"/>
        <v>0</v>
      </c>
      <c r="Z32" s="33">
        <f t="shared" si="7"/>
        <v>0</v>
      </c>
      <c r="AA32" s="57">
        <f t="shared" si="7"/>
        <v>885312.2</v>
      </c>
      <c r="AB32" s="33">
        <f t="shared" si="7"/>
        <v>0</v>
      </c>
      <c r="AC32" s="33">
        <f t="shared" si="7"/>
        <v>582000.8</v>
      </c>
      <c r="AD32" s="33">
        <f t="shared" si="7"/>
        <v>303311.4</v>
      </c>
      <c r="AE32" s="33">
        <f t="shared" si="7"/>
        <v>0</v>
      </c>
      <c r="AF32" s="33">
        <f t="shared" si="7"/>
        <v>0</v>
      </c>
      <c r="AG32" s="57">
        <f t="shared" si="7"/>
        <v>339843.50000000006</v>
      </c>
      <c r="AH32" s="33">
        <f t="shared" si="7"/>
        <v>0</v>
      </c>
      <c r="AI32" s="33">
        <f t="shared" si="7"/>
        <v>0</v>
      </c>
      <c r="AJ32" s="33">
        <f t="shared" si="7"/>
        <v>339843.50000000006</v>
      </c>
      <c r="AK32" s="33">
        <f t="shared" si="7"/>
        <v>0</v>
      </c>
      <c r="AL32" s="33">
        <f t="shared" si="7"/>
        <v>0</v>
      </c>
    </row>
    <row r="33" spans="2:38" s="71" customFormat="1" ht="19.5" customHeight="1">
      <c r="B33" s="22"/>
      <c r="C33" s="72"/>
      <c r="D33" s="73"/>
      <c r="E33" s="73"/>
      <c r="F33" s="72"/>
      <c r="G33" s="70"/>
      <c r="H33" s="70"/>
      <c r="I33" s="73"/>
      <c r="J33" s="81"/>
      <c r="K33" s="81"/>
      <c r="L33" s="81"/>
      <c r="M33" s="70"/>
      <c r="N33" s="70"/>
      <c r="O33" s="73"/>
      <c r="P33" s="70"/>
      <c r="Q33" s="70"/>
      <c r="R33" s="70"/>
      <c r="S33" s="70"/>
      <c r="T33" s="70"/>
      <c r="U33" s="73"/>
      <c r="V33" s="70"/>
      <c r="W33" s="70"/>
      <c r="X33" s="70"/>
      <c r="Y33" s="70"/>
      <c r="Z33" s="70"/>
      <c r="AA33" s="73"/>
      <c r="AB33" s="70"/>
      <c r="AC33" s="70"/>
      <c r="AD33" s="70"/>
      <c r="AE33" s="70"/>
      <c r="AF33" s="70"/>
      <c r="AG33" s="73"/>
      <c r="AH33" s="70"/>
      <c r="AI33" s="70"/>
      <c r="AJ33" s="70"/>
      <c r="AK33" s="70"/>
      <c r="AL33" s="70"/>
    </row>
    <row r="34" spans="1:24" ht="30" customHeight="1" thickBot="1">
      <c r="A34" s="139" t="s">
        <v>185</v>
      </c>
      <c r="B34" s="139"/>
      <c r="C34" s="24"/>
      <c r="D34" s="35" t="s">
        <v>189</v>
      </c>
      <c r="E34" s="52"/>
      <c r="F34" s="64"/>
      <c r="G34" s="36"/>
      <c r="I34" s="74" t="s">
        <v>190</v>
      </c>
      <c r="K34" s="39"/>
      <c r="L34" s="99"/>
      <c r="M34" s="100"/>
      <c r="N34" s="100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36" ht="15.75">
      <c r="A35" s="36"/>
      <c r="B35" s="36"/>
      <c r="C35" s="24"/>
      <c r="D35" s="58"/>
      <c r="E35" s="58"/>
      <c r="H35" s="37"/>
      <c r="I35" s="75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AD35" s="39"/>
      <c r="AJ35" s="39"/>
    </row>
    <row r="36" spans="3:24" ht="36" customHeight="1">
      <c r="C36" s="40"/>
      <c r="E36" s="61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</sheetData>
  <sheetProtection/>
  <mergeCells count="23">
    <mergeCell ref="A34:B34"/>
    <mergeCell ref="U6:U7"/>
    <mergeCell ref="V6:Z6"/>
    <mergeCell ref="AA6:AA7"/>
    <mergeCell ref="AB6:AF6"/>
    <mergeCell ref="AG6:AG7"/>
    <mergeCell ref="P6:T6"/>
    <mergeCell ref="AH6:AL6"/>
    <mergeCell ref="O5:T5"/>
    <mergeCell ref="U5:Z5"/>
    <mergeCell ref="AA5:AF5"/>
    <mergeCell ref="AG5:AL5"/>
    <mergeCell ref="C6:C7"/>
    <mergeCell ref="D6:H6"/>
    <mergeCell ref="I6:I7"/>
    <mergeCell ref="J6:N6"/>
    <mergeCell ref="O6:O7"/>
    <mergeCell ref="H1:N1"/>
    <mergeCell ref="C3:N3"/>
    <mergeCell ref="A5:A7"/>
    <mergeCell ref="B5:B7"/>
    <mergeCell ref="C5:H5"/>
    <mergeCell ref="I5:N5"/>
  </mergeCells>
  <printOptions/>
  <pageMargins left="0.7086614173228347" right="0.7086614173228347" top="0.7480314960629921" bottom="0.7480314960629921" header="0.31496062992125984" footer="0.31496062992125984"/>
  <pageSetup orientation="landscape" paperSize="9" scale="57" r:id="rId1"/>
  <colBreaks count="2" manualBreakCount="2">
    <brk id="14" max="65535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9"/>
  <sheetViews>
    <sheetView tabSelected="1" view="pageBreakPreview" zoomScale="60" zoomScaleNormal="80" workbookViewId="0" topLeftCell="A63">
      <selection activeCell="B91" sqref="B91:B96"/>
    </sheetView>
  </sheetViews>
  <sheetFormatPr defaultColWidth="9.140625" defaultRowHeight="15"/>
  <cols>
    <col min="1" max="1" width="5.28125" style="41" customWidth="1"/>
    <col min="2" max="2" width="52.00390625" style="41" customWidth="1"/>
    <col min="3" max="4" width="24.140625" style="42" customWidth="1"/>
    <col min="5" max="5" width="9.57421875" style="42" customWidth="1"/>
    <col min="6" max="6" width="15.7109375" style="43" customWidth="1"/>
    <col min="7" max="7" width="14.7109375" style="43" customWidth="1"/>
    <col min="8" max="8" width="16.57421875" style="43" customWidth="1"/>
    <col min="9" max="10" width="18.421875" style="43" customWidth="1"/>
    <col min="11" max="13" width="18.7109375" style="51" customWidth="1"/>
    <col min="14" max="16384" width="9.140625" style="51" customWidth="1"/>
  </cols>
  <sheetData>
    <row r="1" spans="7:10" ht="71.25" customHeight="1">
      <c r="G1" s="140" t="s">
        <v>232</v>
      </c>
      <c r="H1" s="140"/>
      <c r="I1" s="140"/>
      <c r="J1" s="140"/>
    </row>
    <row r="2" spans="1:10" ht="33.75" customHeight="1">
      <c r="A2" s="44"/>
      <c r="B2" s="147" t="s">
        <v>135</v>
      </c>
      <c r="C2" s="148"/>
      <c r="D2" s="148"/>
      <c r="E2" s="148"/>
      <c r="F2" s="149"/>
      <c r="G2" s="149"/>
      <c r="H2" s="149"/>
      <c r="I2" s="149"/>
      <c r="J2" s="149"/>
    </row>
    <row r="3" spans="1:10" ht="10.5" customHeight="1" thickBot="1">
      <c r="A3" s="45"/>
      <c r="B3" s="94"/>
      <c r="C3" s="91"/>
      <c r="D3" s="91"/>
      <c r="E3" s="91"/>
      <c r="F3" s="69"/>
      <c r="G3" s="69"/>
      <c r="H3" s="69"/>
      <c r="I3" s="69"/>
      <c r="J3" s="69"/>
    </row>
    <row r="4" spans="1:10" ht="21" customHeight="1">
      <c r="A4" s="152" t="s">
        <v>22</v>
      </c>
      <c r="B4" s="152" t="s">
        <v>19</v>
      </c>
      <c r="C4" s="152" t="s">
        <v>20</v>
      </c>
      <c r="D4" s="154" t="s">
        <v>21</v>
      </c>
      <c r="E4" s="93" t="s">
        <v>2</v>
      </c>
      <c r="F4" s="150" t="s">
        <v>220</v>
      </c>
      <c r="G4" s="151"/>
      <c r="H4" s="151"/>
      <c r="I4" s="151"/>
      <c r="J4" s="151"/>
    </row>
    <row r="5" spans="1:10" ht="69.75" customHeight="1" thickBot="1">
      <c r="A5" s="153"/>
      <c r="B5" s="153"/>
      <c r="C5" s="153"/>
      <c r="D5" s="155"/>
      <c r="E5" s="89"/>
      <c r="F5" s="95" t="s">
        <v>0</v>
      </c>
      <c r="G5" s="60" t="s">
        <v>3</v>
      </c>
      <c r="H5" s="60" t="s">
        <v>158</v>
      </c>
      <c r="I5" s="34" t="s">
        <v>225</v>
      </c>
      <c r="J5" s="101" t="s">
        <v>160</v>
      </c>
    </row>
    <row r="6" spans="1:10" ht="15.75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95">
        <v>6</v>
      </c>
      <c r="G6" s="95">
        <v>7</v>
      </c>
      <c r="H6" s="95">
        <v>8</v>
      </c>
      <c r="I6" s="95">
        <v>9</v>
      </c>
      <c r="J6" s="95">
        <v>10</v>
      </c>
    </row>
    <row r="7" spans="1:10" ht="15.75" customHeight="1">
      <c r="A7" s="134">
        <v>1</v>
      </c>
      <c r="B7" s="121" t="s">
        <v>8</v>
      </c>
      <c r="C7" s="107" t="s">
        <v>61</v>
      </c>
      <c r="D7" s="107"/>
      <c r="E7" s="4">
        <v>2019</v>
      </c>
      <c r="F7" s="102">
        <f aca="true" t="shared" si="0" ref="F7:F12">SUM(G7:J7)</f>
        <v>797122.6</v>
      </c>
      <c r="G7" s="102">
        <f aca="true" t="shared" si="1" ref="G7:J12">SUM(G14,G175,G546,G665,G798,G826,G931)</f>
        <v>1870.0000000000002</v>
      </c>
      <c r="H7" s="102">
        <f t="shared" si="1"/>
        <v>502924.3</v>
      </c>
      <c r="I7" s="102">
        <f t="shared" si="1"/>
        <v>292328.3</v>
      </c>
      <c r="J7" s="54">
        <f t="shared" si="1"/>
        <v>0</v>
      </c>
    </row>
    <row r="8" spans="1:10" ht="15.75">
      <c r="A8" s="112"/>
      <c r="B8" s="108"/>
      <c r="C8" s="108"/>
      <c r="D8" s="108"/>
      <c r="E8" s="4">
        <v>2020</v>
      </c>
      <c r="F8" s="102">
        <f t="shared" si="0"/>
        <v>910745.0659500002</v>
      </c>
      <c r="G8" s="102">
        <f t="shared" si="1"/>
        <v>13678.227250000002</v>
      </c>
      <c r="H8" s="102">
        <f t="shared" si="1"/>
        <v>578883.7571500001</v>
      </c>
      <c r="I8" s="102">
        <f t="shared" si="1"/>
        <v>318183.08155000006</v>
      </c>
      <c r="J8" s="54">
        <f t="shared" si="1"/>
        <v>0</v>
      </c>
    </row>
    <row r="9" spans="1:10" ht="15.75">
      <c r="A9" s="112"/>
      <c r="B9" s="108"/>
      <c r="C9" s="108"/>
      <c r="D9" s="108"/>
      <c r="E9" s="4">
        <v>2021</v>
      </c>
      <c r="F9" s="102">
        <f t="shared" si="0"/>
        <v>890110.7</v>
      </c>
      <c r="G9" s="102">
        <f t="shared" si="1"/>
        <v>13080.6</v>
      </c>
      <c r="H9" s="102">
        <f t="shared" si="1"/>
        <v>562296.9</v>
      </c>
      <c r="I9" s="102">
        <f t="shared" si="1"/>
        <v>314733.19999999995</v>
      </c>
      <c r="J9" s="54">
        <f t="shared" si="1"/>
        <v>0</v>
      </c>
    </row>
    <row r="10" spans="1:10" ht="15.75">
      <c r="A10" s="112"/>
      <c r="B10" s="108"/>
      <c r="C10" s="108"/>
      <c r="D10" s="108"/>
      <c r="E10" s="4">
        <v>2022</v>
      </c>
      <c r="F10" s="102">
        <f t="shared" si="0"/>
        <v>904703.8999999999</v>
      </c>
      <c r="G10" s="102">
        <f t="shared" si="1"/>
        <v>13091</v>
      </c>
      <c r="H10" s="102">
        <f t="shared" si="1"/>
        <v>582242.1</v>
      </c>
      <c r="I10" s="102">
        <f t="shared" si="1"/>
        <v>309370.8</v>
      </c>
      <c r="J10" s="54">
        <f t="shared" si="1"/>
        <v>0</v>
      </c>
    </row>
    <row r="11" spans="1:10" ht="15.75">
      <c r="A11" s="112"/>
      <c r="B11" s="108"/>
      <c r="C11" s="108"/>
      <c r="D11" s="108"/>
      <c r="E11" s="4">
        <v>2023</v>
      </c>
      <c r="F11" s="102">
        <f t="shared" si="0"/>
        <v>885312.2</v>
      </c>
      <c r="G11" s="102">
        <f t="shared" si="1"/>
        <v>0</v>
      </c>
      <c r="H11" s="102">
        <f t="shared" si="1"/>
        <v>582000.7999999999</v>
      </c>
      <c r="I11" s="102">
        <f t="shared" si="1"/>
        <v>303311.39999999997</v>
      </c>
      <c r="J11" s="54">
        <f t="shared" si="1"/>
        <v>0</v>
      </c>
    </row>
    <row r="12" spans="1:10" ht="15.75">
      <c r="A12" s="112"/>
      <c r="B12" s="109"/>
      <c r="C12" s="109"/>
      <c r="D12" s="109"/>
      <c r="E12" s="4">
        <v>2024</v>
      </c>
      <c r="F12" s="102">
        <f t="shared" si="0"/>
        <v>339843.5</v>
      </c>
      <c r="G12" s="102">
        <f t="shared" si="1"/>
        <v>0</v>
      </c>
      <c r="H12" s="102">
        <f t="shared" si="1"/>
        <v>0</v>
      </c>
      <c r="I12" s="102">
        <f t="shared" si="1"/>
        <v>339843.5</v>
      </c>
      <c r="J12" s="54">
        <f t="shared" si="1"/>
        <v>0</v>
      </c>
    </row>
    <row r="13" spans="1:10" ht="15.75">
      <c r="A13" s="113"/>
      <c r="B13" s="5" t="s">
        <v>1</v>
      </c>
      <c r="C13" s="47"/>
      <c r="D13" s="47"/>
      <c r="E13" s="48"/>
      <c r="F13" s="102">
        <f>SUM(F7:F12)</f>
        <v>4727837.96595</v>
      </c>
      <c r="G13" s="102">
        <f>SUM(G7:G12)</f>
        <v>41719.82725</v>
      </c>
      <c r="H13" s="102">
        <f>SUM(H7:H12)</f>
        <v>2808347.85715</v>
      </c>
      <c r="I13" s="102">
        <f>SUM(I7:I12)</f>
        <v>1877770.28155</v>
      </c>
      <c r="J13" s="54">
        <f>SUM(J7:J12)</f>
        <v>0</v>
      </c>
    </row>
    <row r="14" spans="1:10" ht="15.75" customHeight="1">
      <c r="A14" s="134">
        <f>A7+1</f>
        <v>2</v>
      </c>
      <c r="B14" s="121" t="s">
        <v>77</v>
      </c>
      <c r="C14" s="107" t="s">
        <v>61</v>
      </c>
      <c r="D14" s="107" t="s">
        <v>68</v>
      </c>
      <c r="E14" s="4">
        <v>2019</v>
      </c>
      <c r="F14" s="102">
        <f aca="true" t="shared" si="2" ref="F14:F19">SUM(G14:J14)</f>
        <v>269370.9</v>
      </c>
      <c r="G14" s="102">
        <f aca="true" t="shared" si="3" ref="G14:J19">SUM(G21,G28,G42,G63,G91)</f>
        <v>368.9</v>
      </c>
      <c r="H14" s="102">
        <f t="shared" si="3"/>
        <v>186737.2</v>
      </c>
      <c r="I14" s="102">
        <f t="shared" si="3"/>
        <v>82264.79999999999</v>
      </c>
      <c r="J14" s="54">
        <f t="shared" si="3"/>
        <v>0</v>
      </c>
    </row>
    <row r="15" spans="1:13" ht="15.75">
      <c r="A15" s="112"/>
      <c r="B15" s="108"/>
      <c r="C15" s="108"/>
      <c r="D15" s="108"/>
      <c r="E15" s="4">
        <v>2020</v>
      </c>
      <c r="F15" s="102">
        <f t="shared" si="2"/>
        <v>296912.36913</v>
      </c>
      <c r="G15" s="102">
        <f t="shared" si="3"/>
        <v>894.56945</v>
      </c>
      <c r="H15" s="102">
        <f t="shared" si="3"/>
        <v>208399.44055</v>
      </c>
      <c r="I15" s="102">
        <f t="shared" si="3"/>
        <v>87618.35913000003</v>
      </c>
      <c r="J15" s="54">
        <f t="shared" si="3"/>
        <v>0</v>
      </c>
      <c r="K15" s="77"/>
      <c r="L15" s="77"/>
      <c r="M15" s="77"/>
    </row>
    <row r="16" spans="1:10" ht="15.75">
      <c r="A16" s="112"/>
      <c r="B16" s="108"/>
      <c r="C16" s="108"/>
      <c r="D16" s="108" t="s">
        <v>68</v>
      </c>
      <c r="E16" s="4">
        <v>2021</v>
      </c>
      <c r="F16" s="102">
        <f t="shared" si="2"/>
        <v>282394.4987</v>
      </c>
      <c r="G16" s="102">
        <f t="shared" si="3"/>
        <v>0</v>
      </c>
      <c r="H16" s="102">
        <f t="shared" si="3"/>
        <v>192793.67849999998</v>
      </c>
      <c r="I16" s="102">
        <f t="shared" si="3"/>
        <v>89600.82019999999</v>
      </c>
      <c r="J16" s="54">
        <f t="shared" si="3"/>
        <v>0</v>
      </c>
    </row>
    <row r="17" spans="1:10" ht="15.75">
      <c r="A17" s="112"/>
      <c r="B17" s="108"/>
      <c r="C17" s="108"/>
      <c r="D17" s="108"/>
      <c r="E17" s="4">
        <v>2022</v>
      </c>
      <c r="F17" s="102">
        <f t="shared" si="2"/>
        <v>288214.10000000003</v>
      </c>
      <c r="G17" s="102">
        <f t="shared" si="3"/>
        <v>0</v>
      </c>
      <c r="H17" s="102">
        <f t="shared" si="3"/>
        <v>199293.80000000002</v>
      </c>
      <c r="I17" s="102">
        <f t="shared" si="3"/>
        <v>88920.3</v>
      </c>
      <c r="J17" s="54">
        <f t="shared" si="3"/>
        <v>0</v>
      </c>
    </row>
    <row r="18" spans="1:10" ht="15.75">
      <c r="A18" s="112"/>
      <c r="B18" s="108"/>
      <c r="C18" s="108"/>
      <c r="D18" s="108"/>
      <c r="E18" s="4">
        <v>2023</v>
      </c>
      <c r="F18" s="102">
        <f t="shared" si="2"/>
        <v>288725.8</v>
      </c>
      <c r="G18" s="102">
        <f t="shared" si="3"/>
        <v>0</v>
      </c>
      <c r="H18" s="102">
        <f t="shared" si="3"/>
        <v>200438.30000000002</v>
      </c>
      <c r="I18" s="102">
        <f t="shared" si="3"/>
        <v>88287.49999999999</v>
      </c>
      <c r="J18" s="54">
        <f t="shared" si="3"/>
        <v>0</v>
      </c>
    </row>
    <row r="19" spans="1:10" ht="15.75">
      <c r="A19" s="112"/>
      <c r="B19" s="109"/>
      <c r="C19" s="109"/>
      <c r="D19" s="109"/>
      <c r="E19" s="4">
        <v>2024</v>
      </c>
      <c r="F19" s="102">
        <f t="shared" si="2"/>
        <v>90976.7</v>
      </c>
      <c r="G19" s="102">
        <f t="shared" si="3"/>
        <v>0</v>
      </c>
      <c r="H19" s="102">
        <f t="shared" si="3"/>
        <v>0</v>
      </c>
      <c r="I19" s="102">
        <f t="shared" si="3"/>
        <v>90976.7</v>
      </c>
      <c r="J19" s="54">
        <f t="shared" si="3"/>
        <v>0</v>
      </c>
    </row>
    <row r="20" spans="1:10" ht="15.75">
      <c r="A20" s="113"/>
      <c r="B20" s="49" t="s">
        <v>1</v>
      </c>
      <c r="C20" s="49"/>
      <c r="D20" s="49"/>
      <c r="E20" s="96"/>
      <c r="F20" s="102">
        <f>SUM(F14:F19)</f>
        <v>1516594.3678300001</v>
      </c>
      <c r="G20" s="102">
        <f>SUM(G14:G19)</f>
        <v>1263.46945</v>
      </c>
      <c r="H20" s="102">
        <f>SUM(H14:H19)</f>
        <v>987662.4190500001</v>
      </c>
      <c r="I20" s="102">
        <f>SUM(I14:I19)</f>
        <v>527668.47933</v>
      </c>
      <c r="J20" s="54">
        <f>SUM(J14:J19)</f>
        <v>0</v>
      </c>
    </row>
    <row r="21" spans="1:10" ht="15.75" customHeight="1">
      <c r="A21" s="134">
        <f>A14+1</f>
        <v>3</v>
      </c>
      <c r="B21" s="107" t="s">
        <v>9</v>
      </c>
      <c r="C21" s="107" t="s">
        <v>63</v>
      </c>
      <c r="D21" s="107" t="s">
        <v>68</v>
      </c>
      <c r="E21" s="4">
        <v>2019</v>
      </c>
      <c r="F21" s="55">
        <f aca="true" t="shared" si="4" ref="F21:F26">SUM(G21:J21)</f>
        <v>246749.5</v>
      </c>
      <c r="G21" s="55">
        <v>0</v>
      </c>
      <c r="H21" s="55">
        <v>172132.6</v>
      </c>
      <c r="I21" s="55">
        <v>74616.9</v>
      </c>
      <c r="J21" s="55">
        <v>0</v>
      </c>
    </row>
    <row r="22" spans="1:10" ht="15.75">
      <c r="A22" s="112"/>
      <c r="B22" s="145"/>
      <c r="C22" s="145"/>
      <c r="D22" s="145"/>
      <c r="E22" s="4">
        <v>2020</v>
      </c>
      <c r="F22" s="55">
        <f t="shared" si="4"/>
        <v>271194.03179000004</v>
      </c>
      <c r="G22" s="55">
        <v>0</v>
      </c>
      <c r="H22" s="55">
        <v>188621.2</v>
      </c>
      <c r="I22" s="55">
        <v>82572.83179000003</v>
      </c>
      <c r="J22" s="55">
        <v>0</v>
      </c>
    </row>
    <row r="23" spans="1:10" ht="15.75">
      <c r="A23" s="112"/>
      <c r="B23" s="145"/>
      <c r="C23" s="145"/>
      <c r="D23" s="145"/>
      <c r="E23" s="4">
        <v>2021</v>
      </c>
      <c r="F23" s="55">
        <f t="shared" si="4"/>
        <v>265018.64385</v>
      </c>
      <c r="G23" s="55">
        <v>0</v>
      </c>
      <c r="H23" s="55">
        <v>175920.5</v>
      </c>
      <c r="I23" s="55">
        <v>89098.14385</v>
      </c>
      <c r="J23" s="55">
        <v>0</v>
      </c>
    </row>
    <row r="24" spans="1:10" ht="15.75">
      <c r="A24" s="112"/>
      <c r="B24" s="145"/>
      <c r="C24" s="145"/>
      <c r="D24" s="145"/>
      <c r="E24" s="4">
        <v>2022</v>
      </c>
      <c r="F24" s="55">
        <f t="shared" si="4"/>
        <v>277039.3</v>
      </c>
      <c r="G24" s="55">
        <v>0</v>
      </c>
      <c r="H24" s="55">
        <v>188317.6</v>
      </c>
      <c r="I24" s="55">
        <v>88721.7</v>
      </c>
      <c r="J24" s="55">
        <v>0</v>
      </c>
    </row>
    <row r="25" spans="1:10" ht="15.75">
      <c r="A25" s="112"/>
      <c r="B25" s="145"/>
      <c r="C25" s="145"/>
      <c r="D25" s="145"/>
      <c r="E25" s="4">
        <v>2023</v>
      </c>
      <c r="F25" s="55">
        <f t="shared" si="4"/>
        <v>277537.9</v>
      </c>
      <c r="G25" s="55">
        <v>0</v>
      </c>
      <c r="H25" s="55">
        <v>189444</v>
      </c>
      <c r="I25" s="55">
        <v>88093.9</v>
      </c>
      <c r="J25" s="55">
        <v>0</v>
      </c>
    </row>
    <row r="26" spans="1:10" ht="15.75">
      <c r="A26" s="112"/>
      <c r="B26" s="146"/>
      <c r="C26" s="146"/>
      <c r="D26" s="146"/>
      <c r="E26" s="4">
        <v>2024</v>
      </c>
      <c r="F26" s="55">
        <f t="shared" si="4"/>
        <v>58948.2</v>
      </c>
      <c r="G26" s="55">
        <v>0</v>
      </c>
      <c r="H26" s="55">
        <v>0</v>
      </c>
      <c r="I26" s="55">
        <v>58948.2</v>
      </c>
      <c r="J26" s="55">
        <v>0</v>
      </c>
    </row>
    <row r="27" spans="1:10" ht="15.75">
      <c r="A27" s="113"/>
      <c r="B27" s="49" t="s">
        <v>1</v>
      </c>
      <c r="C27" s="49"/>
      <c r="D27" s="49"/>
      <c r="E27" s="96"/>
      <c r="F27" s="55">
        <f>SUM(F21:F26)</f>
        <v>1396487.5756400002</v>
      </c>
      <c r="G27" s="55">
        <f>SUM(G21:G26)</f>
        <v>0</v>
      </c>
      <c r="H27" s="55">
        <f>SUM(H21:H26)</f>
        <v>914435.9</v>
      </c>
      <c r="I27" s="55">
        <f>SUM(I21:I26)</f>
        <v>482051.67564</v>
      </c>
      <c r="J27" s="55">
        <f>SUM(J21:J26)</f>
        <v>0</v>
      </c>
    </row>
    <row r="28" spans="1:10" ht="15.75" customHeight="1">
      <c r="A28" s="134">
        <f>A21+1</f>
        <v>4</v>
      </c>
      <c r="B28" s="107" t="s">
        <v>4</v>
      </c>
      <c r="C28" s="107" t="s">
        <v>61</v>
      </c>
      <c r="D28" s="107" t="s">
        <v>68</v>
      </c>
      <c r="E28" s="4">
        <v>2019</v>
      </c>
      <c r="F28" s="55">
        <f aca="true" t="shared" si="5" ref="F28:F33">SUM(G28:J28)</f>
        <v>26.5</v>
      </c>
      <c r="G28" s="55">
        <f aca="true" t="shared" si="6" ref="G28:J33">G35</f>
        <v>0</v>
      </c>
      <c r="H28" s="55">
        <f t="shared" si="6"/>
        <v>0</v>
      </c>
      <c r="I28" s="55">
        <f t="shared" si="6"/>
        <v>26.5</v>
      </c>
      <c r="J28" s="55">
        <f t="shared" si="6"/>
        <v>0</v>
      </c>
    </row>
    <row r="29" spans="1:10" ht="15.75">
      <c r="A29" s="112"/>
      <c r="B29" s="112"/>
      <c r="C29" s="108"/>
      <c r="D29" s="108"/>
      <c r="E29" s="4">
        <v>2020</v>
      </c>
      <c r="F29" s="55">
        <f t="shared" si="5"/>
        <v>27.6</v>
      </c>
      <c r="G29" s="55">
        <f t="shared" si="6"/>
        <v>0</v>
      </c>
      <c r="H29" s="55">
        <f t="shared" si="6"/>
        <v>0</v>
      </c>
      <c r="I29" s="55">
        <f t="shared" si="6"/>
        <v>27.6</v>
      </c>
      <c r="J29" s="55">
        <f t="shared" si="6"/>
        <v>0</v>
      </c>
    </row>
    <row r="30" spans="1:10" ht="15.75">
      <c r="A30" s="112"/>
      <c r="B30" s="112"/>
      <c r="C30" s="108"/>
      <c r="D30" s="108" t="s">
        <v>68</v>
      </c>
      <c r="E30" s="4">
        <v>2021</v>
      </c>
      <c r="F30" s="55">
        <f t="shared" si="5"/>
        <v>28.7</v>
      </c>
      <c r="G30" s="55">
        <f t="shared" si="6"/>
        <v>0</v>
      </c>
      <c r="H30" s="55">
        <f t="shared" si="6"/>
        <v>0</v>
      </c>
      <c r="I30" s="55">
        <f t="shared" si="6"/>
        <v>28.7</v>
      </c>
      <c r="J30" s="55">
        <f t="shared" si="6"/>
        <v>0</v>
      </c>
    </row>
    <row r="31" spans="1:10" ht="15.75">
      <c r="A31" s="112"/>
      <c r="B31" s="112"/>
      <c r="C31" s="108"/>
      <c r="D31" s="108"/>
      <c r="E31" s="4">
        <v>2022</v>
      </c>
      <c r="F31" s="55">
        <f t="shared" si="5"/>
        <v>28.1</v>
      </c>
      <c r="G31" s="55">
        <f t="shared" si="6"/>
        <v>0</v>
      </c>
      <c r="H31" s="55">
        <f t="shared" si="6"/>
        <v>0</v>
      </c>
      <c r="I31" s="55">
        <f t="shared" si="6"/>
        <v>28.1</v>
      </c>
      <c r="J31" s="55">
        <f t="shared" si="6"/>
        <v>0</v>
      </c>
    </row>
    <row r="32" spans="1:10" ht="15.75">
      <c r="A32" s="112"/>
      <c r="B32" s="112"/>
      <c r="C32" s="108"/>
      <c r="D32" s="108"/>
      <c r="E32" s="4">
        <v>2023</v>
      </c>
      <c r="F32" s="55">
        <f t="shared" si="5"/>
        <v>27.4</v>
      </c>
      <c r="G32" s="55">
        <f t="shared" si="6"/>
        <v>0</v>
      </c>
      <c r="H32" s="55">
        <f t="shared" si="6"/>
        <v>0</v>
      </c>
      <c r="I32" s="55">
        <f t="shared" si="6"/>
        <v>27.4</v>
      </c>
      <c r="J32" s="55">
        <f t="shared" si="6"/>
        <v>0</v>
      </c>
    </row>
    <row r="33" spans="1:10" ht="15.75">
      <c r="A33" s="112"/>
      <c r="B33" s="113"/>
      <c r="C33" s="109"/>
      <c r="D33" s="109"/>
      <c r="E33" s="4">
        <v>2024</v>
      </c>
      <c r="F33" s="55">
        <f t="shared" si="5"/>
        <v>0</v>
      </c>
      <c r="G33" s="55">
        <f t="shared" si="6"/>
        <v>0</v>
      </c>
      <c r="H33" s="55">
        <f t="shared" si="6"/>
        <v>0</v>
      </c>
      <c r="I33" s="55">
        <f t="shared" si="6"/>
        <v>0</v>
      </c>
      <c r="J33" s="55">
        <f t="shared" si="6"/>
        <v>0</v>
      </c>
    </row>
    <row r="34" spans="1:10" ht="15.75">
      <c r="A34" s="113"/>
      <c r="B34" s="49" t="s">
        <v>1</v>
      </c>
      <c r="C34" s="49"/>
      <c r="D34" s="49"/>
      <c r="E34" s="96"/>
      <c r="F34" s="55">
        <f>SUM(F28:F33)</f>
        <v>138.3</v>
      </c>
      <c r="G34" s="55">
        <f>SUM(G28:G33)</f>
        <v>0</v>
      </c>
      <c r="H34" s="55">
        <f>SUM(H28:H33)</f>
        <v>0</v>
      </c>
      <c r="I34" s="55">
        <f>SUM(I28:I33)</f>
        <v>138.3</v>
      </c>
      <c r="J34" s="55">
        <f>SUM(J28:J33)</f>
        <v>0</v>
      </c>
    </row>
    <row r="35" spans="1:10" ht="15.75" customHeight="1">
      <c r="A35" s="134">
        <f>A28+1</f>
        <v>5</v>
      </c>
      <c r="B35" s="118" t="s">
        <v>24</v>
      </c>
      <c r="C35" s="107" t="s">
        <v>64</v>
      </c>
      <c r="D35" s="107" t="s">
        <v>68</v>
      </c>
      <c r="E35" s="4">
        <v>2019</v>
      </c>
      <c r="F35" s="55">
        <f aca="true" t="shared" si="7" ref="F35:F40">SUM(G35:J35)</f>
        <v>26.5</v>
      </c>
      <c r="G35" s="55"/>
      <c r="H35" s="55"/>
      <c r="I35" s="55">
        <v>26.5</v>
      </c>
      <c r="J35" s="55">
        <v>0</v>
      </c>
    </row>
    <row r="36" spans="1:10" ht="15.75">
      <c r="A36" s="112"/>
      <c r="B36" s="112"/>
      <c r="C36" s="108"/>
      <c r="D36" s="108"/>
      <c r="E36" s="4">
        <v>2020</v>
      </c>
      <c r="F36" s="55">
        <f t="shared" si="7"/>
        <v>27.6</v>
      </c>
      <c r="G36" s="55"/>
      <c r="H36" s="55"/>
      <c r="I36" s="55">
        <v>27.6</v>
      </c>
      <c r="J36" s="55">
        <v>0</v>
      </c>
    </row>
    <row r="37" spans="1:10" ht="15.75">
      <c r="A37" s="112"/>
      <c r="B37" s="112"/>
      <c r="C37" s="108"/>
      <c r="D37" s="108" t="s">
        <v>68</v>
      </c>
      <c r="E37" s="4">
        <v>2021</v>
      </c>
      <c r="F37" s="55">
        <f t="shared" si="7"/>
        <v>28.7</v>
      </c>
      <c r="G37" s="55"/>
      <c r="H37" s="55"/>
      <c r="I37" s="55">
        <v>28.7</v>
      </c>
      <c r="J37" s="55">
        <v>0</v>
      </c>
    </row>
    <row r="38" spans="1:10" ht="15.75">
      <c r="A38" s="112"/>
      <c r="B38" s="112"/>
      <c r="C38" s="108"/>
      <c r="D38" s="108"/>
      <c r="E38" s="4">
        <v>2022</v>
      </c>
      <c r="F38" s="55">
        <f t="shared" si="7"/>
        <v>28.1</v>
      </c>
      <c r="G38" s="55"/>
      <c r="H38" s="55"/>
      <c r="I38" s="55">
        <v>28.1</v>
      </c>
      <c r="J38" s="55">
        <v>0</v>
      </c>
    </row>
    <row r="39" spans="1:10" ht="15.75">
      <c r="A39" s="112"/>
      <c r="B39" s="112"/>
      <c r="C39" s="108"/>
      <c r="D39" s="108"/>
      <c r="E39" s="4">
        <v>2023</v>
      </c>
      <c r="F39" s="55">
        <f t="shared" si="7"/>
        <v>27.4</v>
      </c>
      <c r="G39" s="55"/>
      <c r="H39" s="55"/>
      <c r="I39" s="55">
        <v>27.4</v>
      </c>
      <c r="J39" s="55"/>
    </row>
    <row r="40" spans="1:10" ht="15.75">
      <c r="A40" s="112"/>
      <c r="B40" s="113"/>
      <c r="C40" s="109"/>
      <c r="D40" s="109"/>
      <c r="E40" s="4">
        <v>2024</v>
      </c>
      <c r="F40" s="55">
        <f t="shared" si="7"/>
        <v>0</v>
      </c>
      <c r="G40" s="55"/>
      <c r="H40" s="55"/>
      <c r="I40" s="55">
        <v>0</v>
      </c>
      <c r="J40" s="55">
        <v>0</v>
      </c>
    </row>
    <row r="41" spans="1:10" ht="15.75">
      <c r="A41" s="113"/>
      <c r="B41" s="50" t="s">
        <v>1</v>
      </c>
      <c r="C41" s="49"/>
      <c r="D41" s="49"/>
      <c r="E41" s="96"/>
      <c r="F41" s="55">
        <f>SUM(F35:F40)</f>
        <v>138.3</v>
      </c>
      <c r="G41" s="55">
        <f>SUM(G35:G40)</f>
        <v>0</v>
      </c>
      <c r="H41" s="55">
        <f>SUM(H35:H40)</f>
        <v>0</v>
      </c>
      <c r="I41" s="55">
        <f>SUM(I35:I40)</f>
        <v>138.3</v>
      </c>
      <c r="J41" s="55">
        <f>SUM(J35:J40)</f>
        <v>0</v>
      </c>
    </row>
    <row r="42" spans="1:10" ht="15.75" customHeight="1">
      <c r="A42" s="134">
        <f>A35+1</f>
        <v>6</v>
      </c>
      <c r="B42" s="107" t="s">
        <v>233</v>
      </c>
      <c r="C42" s="107" t="s">
        <v>61</v>
      </c>
      <c r="D42" s="107" t="s">
        <v>68</v>
      </c>
      <c r="E42" s="4">
        <v>2019</v>
      </c>
      <c r="F42" s="55">
        <f aca="true" t="shared" si="8" ref="F42:F112">SUM(G42:J42)</f>
        <v>9090</v>
      </c>
      <c r="G42" s="55">
        <f aca="true" t="shared" si="9" ref="G42:J47">G49+G56</f>
        <v>0</v>
      </c>
      <c r="H42" s="55">
        <f t="shared" si="9"/>
        <v>9090</v>
      </c>
      <c r="I42" s="55">
        <f t="shared" si="9"/>
        <v>0</v>
      </c>
      <c r="J42" s="55">
        <f t="shared" si="9"/>
        <v>0</v>
      </c>
    </row>
    <row r="43" spans="1:10" ht="15.75">
      <c r="A43" s="112"/>
      <c r="B43" s="112"/>
      <c r="C43" s="108"/>
      <c r="D43" s="108"/>
      <c r="E43" s="4">
        <v>2020</v>
      </c>
      <c r="F43" s="55">
        <f t="shared" si="8"/>
        <v>8039.93</v>
      </c>
      <c r="G43" s="55">
        <f t="shared" si="9"/>
        <v>0</v>
      </c>
      <c r="H43" s="55">
        <f t="shared" si="9"/>
        <v>8039.93</v>
      </c>
      <c r="I43" s="55">
        <f t="shared" si="9"/>
        <v>0</v>
      </c>
      <c r="J43" s="55">
        <f t="shared" si="9"/>
        <v>0</v>
      </c>
    </row>
    <row r="44" spans="1:10" ht="15.75">
      <c r="A44" s="112"/>
      <c r="B44" s="112"/>
      <c r="C44" s="108"/>
      <c r="D44" s="108" t="s">
        <v>68</v>
      </c>
      <c r="E44" s="4">
        <v>2021</v>
      </c>
      <c r="F44" s="55">
        <f t="shared" si="8"/>
        <v>10175.4</v>
      </c>
      <c r="G44" s="55">
        <f t="shared" si="9"/>
        <v>0</v>
      </c>
      <c r="H44" s="55">
        <f>H51+H58</f>
        <v>10175.4</v>
      </c>
      <c r="I44" s="55">
        <f t="shared" si="9"/>
        <v>0</v>
      </c>
      <c r="J44" s="55">
        <f t="shared" si="9"/>
        <v>0</v>
      </c>
    </row>
    <row r="45" spans="1:10" ht="15.75">
      <c r="A45" s="112"/>
      <c r="B45" s="112"/>
      <c r="C45" s="108"/>
      <c r="D45" s="108"/>
      <c r="E45" s="4">
        <v>2022</v>
      </c>
      <c r="F45" s="55">
        <f t="shared" si="8"/>
        <v>10180.6</v>
      </c>
      <c r="G45" s="55">
        <f t="shared" si="9"/>
        <v>0</v>
      </c>
      <c r="H45" s="55">
        <f>H52+H59</f>
        <v>10180.6</v>
      </c>
      <c r="I45" s="55">
        <f t="shared" si="9"/>
        <v>0</v>
      </c>
      <c r="J45" s="55">
        <f t="shared" si="9"/>
        <v>0</v>
      </c>
    </row>
    <row r="46" spans="1:10" ht="15.75">
      <c r="A46" s="112"/>
      <c r="B46" s="112"/>
      <c r="C46" s="108"/>
      <c r="D46" s="108"/>
      <c r="E46" s="4">
        <v>2023</v>
      </c>
      <c r="F46" s="55">
        <f t="shared" si="8"/>
        <v>10180.6</v>
      </c>
      <c r="G46" s="55">
        <f t="shared" si="9"/>
        <v>0</v>
      </c>
      <c r="H46" s="55">
        <f>H53+H60</f>
        <v>10180.6</v>
      </c>
      <c r="I46" s="55">
        <f t="shared" si="9"/>
        <v>0</v>
      </c>
      <c r="J46" s="55">
        <f t="shared" si="9"/>
        <v>0</v>
      </c>
    </row>
    <row r="47" spans="1:10" ht="15.75">
      <c r="A47" s="112"/>
      <c r="B47" s="113"/>
      <c r="C47" s="109"/>
      <c r="D47" s="109"/>
      <c r="E47" s="4">
        <v>2024</v>
      </c>
      <c r="F47" s="55">
        <f t="shared" si="8"/>
        <v>0</v>
      </c>
      <c r="G47" s="55">
        <f t="shared" si="9"/>
        <v>0</v>
      </c>
      <c r="H47" s="55">
        <f>H54+H61</f>
        <v>0</v>
      </c>
      <c r="I47" s="55">
        <f t="shared" si="9"/>
        <v>0</v>
      </c>
      <c r="J47" s="55">
        <f t="shared" si="9"/>
        <v>0</v>
      </c>
    </row>
    <row r="48" spans="1:10" ht="15.75">
      <c r="A48" s="113"/>
      <c r="B48" s="49" t="s">
        <v>1</v>
      </c>
      <c r="C48" s="49"/>
      <c r="D48" s="49"/>
      <c r="E48" s="96"/>
      <c r="F48" s="55">
        <f t="shared" si="8"/>
        <v>47666.53</v>
      </c>
      <c r="G48" s="55">
        <v>0</v>
      </c>
      <c r="H48" s="55">
        <f>SUM(H42:H47)</f>
        <v>47666.53</v>
      </c>
      <c r="I48" s="55">
        <v>0</v>
      </c>
      <c r="J48" s="55">
        <v>0</v>
      </c>
    </row>
    <row r="49" spans="1:10" ht="15.75" customHeight="1">
      <c r="A49" s="134">
        <f>A42+1</f>
        <v>7</v>
      </c>
      <c r="B49" s="118" t="s">
        <v>25</v>
      </c>
      <c r="C49" s="107" t="s">
        <v>61</v>
      </c>
      <c r="D49" s="107" t="s">
        <v>68</v>
      </c>
      <c r="E49" s="4">
        <v>2019</v>
      </c>
      <c r="F49" s="55">
        <f t="shared" si="8"/>
        <v>9090</v>
      </c>
      <c r="G49" s="55"/>
      <c r="H49" s="55">
        <v>9090</v>
      </c>
      <c r="I49" s="55"/>
      <c r="J49" s="55">
        <v>0</v>
      </c>
    </row>
    <row r="50" spans="1:10" ht="15.75">
      <c r="A50" s="112"/>
      <c r="B50" s="112"/>
      <c r="C50" s="108"/>
      <c r="D50" s="108"/>
      <c r="E50" s="4">
        <v>2020</v>
      </c>
      <c r="F50" s="55">
        <f t="shared" si="8"/>
        <v>7773.5</v>
      </c>
      <c r="G50" s="55"/>
      <c r="H50" s="55">
        <v>7773.5</v>
      </c>
      <c r="I50" s="55"/>
      <c r="J50" s="55">
        <v>0</v>
      </c>
    </row>
    <row r="51" spans="1:10" ht="15.75">
      <c r="A51" s="112"/>
      <c r="B51" s="112"/>
      <c r="C51" s="108"/>
      <c r="D51" s="108" t="s">
        <v>68</v>
      </c>
      <c r="E51" s="4">
        <v>2021</v>
      </c>
      <c r="F51" s="55">
        <f t="shared" si="8"/>
        <v>10175.4</v>
      </c>
      <c r="G51" s="55"/>
      <c r="H51" s="55">
        <v>10175.4</v>
      </c>
      <c r="I51" s="55"/>
      <c r="J51" s="55">
        <v>0</v>
      </c>
    </row>
    <row r="52" spans="1:10" ht="15.75">
      <c r="A52" s="112"/>
      <c r="B52" s="112"/>
      <c r="C52" s="108"/>
      <c r="D52" s="108"/>
      <c r="E52" s="4">
        <v>2022</v>
      </c>
      <c r="F52" s="55">
        <f t="shared" si="8"/>
        <v>10180.6</v>
      </c>
      <c r="G52" s="55"/>
      <c r="H52" s="55">
        <v>10180.6</v>
      </c>
      <c r="I52" s="55"/>
      <c r="J52" s="55">
        <v>0</v>
      </c>
    </row>
    <row r="53" spans="1:10" ht="15.75">
      <c r="A53" s="112"/>
      <c r="B53" s="112"/>
      <c r="C53" s="108"/>
      <c r="D53" s="108"/>
      <c r="E53" s="4">
        <v>2023</v>
      </c>
      <c r="F53" s="55">
        <f t="shared" si="8"/>
        <v>10180.6</v>
      </c>
      <c r="G53" s="55"/>
      <c r="H53" s="55">
        <v>10180.6</v>
      </c>
      <c r="I53" s="55"/>
      <c r="J53" s="55"/>
    </row>
    <row r="54" spans="1:10" ht="15.75">
      <c r="A54" s="112"/>
      <c r="B54" s="113"/>
      <c r="C54" s="109"/>
      <c r="D54" s="109"/>
      <c r="E54" s="4">
        <v>2024</v>
      </c>
      <c r="F54" s="55">
        <f t="shared" si="8"/>
        <v>0</v>
      </c>
      <c r="G54" s="55">
        <v>0</v>
      </c>
      <c r="H54" s="55"/>
      <c r="I54" s="55">
        <v>0</v>
      </c>
      <c r="J54" s="55">
        <v>0</v>
      </c>
    </row>
    <row r="55" spans="1:10" ht="15.75">
      <c r="A55" s="113"/>
      <c r="B55" s="49" t="s">
        <v>1</v>
      </c>
      <c r="C55" s="49"/>
      <c r="D55" s="49"/>
      <c r="E55" s="96"/>
      <c r="F55" s="55">
        <f t="shared" si="8"/>
        <v>47400.1</v>
      </c>
      <c r="G55" s="55">
        <v>0</v>
      </c>
      <c r="H55" s="55">
        <f>SUM(H49:H54)</f>
        <v>47400.1</v>
      </c>
      <c r="I55" s="55">
        <v>0</v>
      </c>
      <c r="J55" s="55">
        <v>0</v>
      </c>
    </row>
    <row r="56" spans="1:10" ht="15.75" customHeight="1">
      <c r="A56" s="134">
        <f>A49+1</f>
        <v>8</v>
      </c>
      <c r="B56" s="118" t="s">
        <v>221</v>
      </c>
      <c r="C56" s="107" t="s">
        <v>61</v>
      </c>
      <c r="D56" s="107" t="s">
        <v>68</v>
      </c>
      <c r="E56" s="4">
        <v>2019</v>
      </c>
      <c r="F56" s="55">
        <f t="shared" si="8"/>
        <v>0</v>
      </c>
      <c r="G56" s="55"/>
      <c r="H56" s="55"/>
      <c r="I56" s="55"/>
      <c r="J56" s="55">
        <v>0</v>
      </c>
    </row>
    <row r="57" spans="1:10" ht="15.75">
      <c r="A57" s="112"/>
      <c r="B57" s="112"/>
      <c r="C57" s="108"/>
      <c r="D57" s="108"/>
      <c r="E57" s="4">
        <v>2020</v>
      </c>
      <c r="F57" s="55">
        <f t="shared" si="8"/>
        <v>266.43</v>
      </c>
      <c r="G57" s="55"/>
      <c r="H57" s="55">
        <v>266.43</v>
      </c>
      <c r="I57" s="55"/>
      <c r="J57" s="55">
        <v>0</v>
      </c>
    </row>
    <row r="58" spans="1:10" ht="15.75">
      <c r="A58" s="112"/>
      <c r="B58" s="112"/>
      <c r="C58" s="108"/>
      <c r="D58" s="108" t="s">
        <v>68</v>
      </c>
      <c r="E58" s="4">
        <v>2021</v>
      </c>
      <c r="F58" s="55">
        <f t="shared" si="8"/>
        <v>0</v>
      </c>
      <c r="G58" s="55"/>
      <c r="H58" s="55"/>
      <c r="I58" s="55"/>
      <c r="J58" s="55">
        <v>0</v>
      </c>
    </row>
    <row r="59" spans="1:10" ht="15.75">
      <c r="A59" s="112"/>
      <c r="B59" s="112"/>
      <c r="C59" s="108"/>
      <c r="D59" s="108"/>
      <c r="E59" s="4">
        <v>2022</v>
      </c>
      <c r="F59" s="55">
        <f t="shared" si="8"/>
        <v>0</v>
      </c>
      <c r="G59" s="55"/>
      <c r="H59" s="55"/>
      <c r="I59" s="55"/>
      <c r="J59" s="55">
        <v>0</v>
      </c>
    </row>
    <row r="60" spans="1:10" ht="15.75">
      <c r="A60" s="112"/>
      <c r="B60" s="112"/>
      <c r="C60" s="108"/>
      <c r="D60" s="108"/>
      <c r="E60" s="4">
        <v>2023</v>
      </c>
      <c r="F60" s="55">
        <f t="shared" si="8"/>
        <v>0</v>
      </c>
      <c r="G60" s="55"/>
      <c r="H60" s="55"/>
      <c r="I60" s="55"/>
      <c r="J60" s="55"/>
    </row>
    <row r="61" spans="1:10" ht="15.75">
      <c r="A61" s="112"/>
      <c r="B61" s="113"/>
      <c r="C61" s="109"/>
      <c r="D61" s="109"/>
      <c r="E61" s="4">
        <v>2024</v>
      </c>
      <c r="F61" s="55">
        <f t="shared" si="8"/>
        <v>0</v>
      </c>
      <c r="G61" s="55">
        <v>0</v>
      </c>
      <c r="H61" s="55"/>
      <c r="I61" s="55">
        <v>0</v>
      </c>
      <c r="J61" s="55">
        <v>0</v>
      </c>
    </row>
    <row r="62" spans="1:10" ht="15.75">
      <c r="A62" s="113"/>
      <c r="B62" s="49" t="s">
        <v>1</v>
      </c>
      <c r="C62" s="49"/>
      <c r="D62" s="49"/>
      <c r="E62" s="96"/>
      <c r="F62" s="55">
        <f t="shared" si="8"/>
        <v>266.43</v>
      </c>
      <c r="G62" s="55">
        <v>0</v>
      </c>
      <c r="H62" s="55">
        <f>SUM(H56:H61)</f>
        <v>266.43</v>
      </c>
      <c r="I62" s="55">
        <v>0</v>
      </c>
      <c r="J62" s="55">
        <v>0</v>
      </c>
    </row>
    <row r="63" spans="1:10" ht="15.75" customHeight="1">
      <c r="A63" s="134">
        <f>A49+1</f>
        <v>8</v>
      </c>
      <c r="B63" s="107" t="s">
        <v>5</v>
      </c>
      <c r="C63" s="107" t="s">
        <v>61</v>
      </c>
      <c r="D63" s="107" t="s">
        <v>68</v>
      </c>
      <c r="E63" s="4">
        <v>2019</v>
      </c>
      <c r="F63" s="55">
        <f t="shared" si="8"/>
        <v>37.9</v>
      </c>
      <c r="G63" s="55">
        <f aca="true" t="shared" si="10" ref="G63:J68">SUM(G70,G77,G84)</f>
        <v>0</v>
      </c>
      <c r="H63" s="55">
        <f t="shared" si="10"/>
        <v>0</v>
      </c>
      <c r="I63" s="55">
        <f t="shared" si="10"/>
        <v>37.9</v>
      </c>
      <c r="J63" s="55">
        <f t="shared" si="10"/>
        <v>0</v>
      </c>
    </row>
    <row r="64" spans="1:10" ht="15.75">
      <c r="A64" s="112"/>
      <c r="B64" s="112"/>
      <c r="C64" s="108"/>
      <c r="D64" s="108"/>
      <c r="E64" s="4">
        <v>2020</v>
      </c>
      <c r="F64" s="55">
        <f t="shared" si="8"/>
        <v>21.9</v>
      </c>
      <c r="G64" s="55">
        <f t="shared" si="10"/>
        <v>0</v>
      </c>
      <c r="H64" s="55">
        <f t="shared" si="10"/>
        <v>0</v>
      </c>
      <c r="I64" s="55">
        <f t="shared" si="10"/>
        <v>21.9</v>
      </c>
      <c r="J64" s="55">
        <f t="shared" si="10"/>
        <v>0</v>
      </c>
    </row>
    <row r="65" spans="1:10" ht="15.75">
      <c r="A65" s="112"/>
      <c r="B65" s="112"/>
      <c r="C65" s="108"/>
      <c r="D65" s="108" t="s">
        <v>68</v>
      </c>
      <c r="E65" s="4">
        <v>2021</v>
      </c>
      <c r="F65" s="55">
        <f t="shared" si="8"/>
        <v>37.9</v>
      </c>
      <c r="G65" s="55">
        <f t="shared" si="10"/>
        <v>0</v>
      </c>
      <c r="H65" s="55">
        <f t="shared" si="10"/>
        <v>0</v>
      </c>
      <c r="I65" s="55">
        <f t="shared" si="10"/>
        <v>37.9</v>
      </c>
      <c r="J65" s="55">
        <f t="shared" si="10"/>
        <v>0</v>
      </c>
    </row>
    <row r="66" spans="1:10" ht="15.75">
      <c r="A66" s="112"/>
      <c r="B66" s="112"/>
      <c r="C66" s="108"/>
      <c r="D66" s="108"/>
      <c r="E66" s="4">
        <v>2022</v>
      </c>
      <c r="F66" s="55">
        <f t="shared" si="8"/>
        <v>37.099999999999994</v>
      </c>
      <c r="G66" s="55">
        <f t="shared" si="10"/>
        <v>0</v>
      </c>
      <c r="H66" s="55">
        <f t="shared" si="10"/>
        <v>0</v>
      </c>
      <c r="I66" s="55">
        <f t="shared" si="10"/>
        <v>37.099999999999994</v>
      </c>
      <c r="J66" s="55">
        <f t="shared" si="10"/>
        <v>0</v>
      </c>
    </row>
    <row r="67" spans="1:10" ht="15.75">
      <c r="A67" s="112"/>
      <c r="B67" s="112"/>
      <c r="C67" s="108"/>
      <c r="D67" s="108"/>
      <c r="E67" s="4">
        <v>2023</v>
      </c>
      <c r="F67" s="55">
        <f t="shared" si="8"/>
        <v>36.2</v>
      </c>
      <c r="G67" s="55">
        <f t="shared" si="10"/>
        <v>0</v>
      </c>
      <c r="H67" s="55">
        <f t="shared" si="10"/>
        <v>0</v>
      </c>
      <c r="I67" s="55">
        <f t="shared" si="10"/>
        <v>36.2</v>
      </c>
      <c r="J67" s="55">
        <f t="shared" si="10"/>
        <v>0</v>
      </c>
    </row>
    <row r="68" spans="1:10" ht="15.75">
      <c r="A68" s="112"/>
      <c r="B68" s="113"/>
      <c r="C68" s="109"/>
      <c r="D68" s="109"/>
      <c r="E68" s="4">
        <v>2024</v>
      </c>
      <c r="F68" s="55">
        <f t="shared" si="8"/>
        <v>46</v>
      </c>
      <c r="G68" s="55">
        <f t="shared" si="10"/>
        <v>0</v>
      </c>
      <c r="H68" s="55">
        <f t="shared" si="10"/>
        <v>0</v>
      </c>
      <c r="I68" s="55">
        <f t="shared" si="10"/>
        <v>46</v>
      </c>
      <c r="J68" s="55">
        <f t="shared" si="10"/>
        <v>0</v>
      </c>
    </row>
    <row r="69" spans="1:10" ht="15.75">
      <c r="A69" s="113"/>
      <c r="B69" s="49" t="s">
        <v>1</v>
      </c>
      <c r="C69" s="49"/>
      <c r="D69" s="49"/>
      <c r="E69" s="96"/>
      <c r="F69" s="55">
        <f t="shared" si="8"/>
        <v>217</v>
      </c>
      <c r="G69" s="55">
        <f>SUM(G63:G68)</f>
        <v>0</v>
      </c>
      <c r="H69" s="55">
        <f>SUM(H63:H68)</f>
        <v>0</v>
      </c>
      <c r="I69" s="55">
        <f>SUM(I63:I68)</f>
        <v>217</v>
      </c>
      <c r="J69" s="55">
        <f>SUM(J63:J68)</f>
        <v>0</v>
      </c>
    </row>
    <row r="70" spans="1:10" ht="15.75" customHeight="1" hidden="1">
      <c r="A70" s="134">
        <f>A63+1</f>
        <v>9</v>
      </c>
      <c r="B70" s="118" t="s">
        <v>26</v>
      </c>
      <c r="C70" s="107" t="s">
        <v>61</v>
      </c>
      <c r="D70" s="107" t="s">
        <v>68</v>
      </c>
      <c r="E70" s="4">
        <v>2019</v>
      </c>
      <c r="F70" s="55">
        <f t="shared" si="8"/>
        <v>0</v>
      </c>
      <c r="G70" s="55"/>
      <c r="H70" s="55"/>
      <c r="I70" s="55">
        <v>0</v>
      </c>
      <c r="J70" s="55">
        <v>0</v>
      </c>
    </row>
    <row r="71" spans="1:10" ht="15.75" customHeight="1" hidden="1">
      <c r="A71" s="112"/>
      <c r="B71" s="112"/>
      <c r="C71" s="108"/>
      <c r="D71" s="108"/>
      <c r="E71" s="4">
        <v>2020</v>
      </c>
      <c r="F71" s="55">
        <f t="shared" si="8"/>
        <v>0</v>
      </c>
      <c r="G71" s="55"/>
      <c r="H71" s="55"/>
      <c r="I71" s="55">
        <v>0</v>
      </c>
      <c r="J71" s="55">
        <v>0</v>
      </c>
    </row>
    <row r="72" spans="1:10" ht="15.75" customHeight="1" hidden="1">
      <c r="A72" s="112"/>
      <c r="B72" s="112"/>
      <c r="C72" s="108"/>
      <c r="D72" s="108" t="s">
        <v>68</v>
      </c>
      <c r="E72" s="4">
        <v>2021</v>
      </c>
      <c r="F72" s="55">
        <f t="shared" si="8"/>
        <v>0</v>
      </c>
      <c r="G72" s="55"/>
      <c r="H72" s="55"/>
      <c r="I72" s="55">
        <v>0</v>
      </c>
      <c r="J72" s="55">
        <v>0</v>
      </c>
    </row>
    <row r="73" spans="1:10" ht="15.75" customHeight="1" hidden="1">
      <c r="A73" s="112"/>
      <c r="B73" s="112"/>
      <c r="C73" s="108"/>
      <c r="D73" s="108"/>
      <c r="E73" s="4">
        <v>2022</v>
      </c>
      <c r="F73" s="55">
        <f t="shared" si="8"/>
        <v>0</v>
      </c>
      <c r="G73" s="55"/>
      <c r="H73" s="55"/>
      <c r="I73" s="55">
        <v>0</v>
      </c>
      <c r="J73" s="55">
        <v>0</v>
      </c>
    </row>
    <row r="74" spans="1:10" ht="15.75" customHeight="1" hidden="1">
      <c r="A74" s="112"/>
      <c r="B74" s="112"/>
      <c r="C74" s="108"/>
      <c r="D74" s="108"/>
      <c r="E74" s="4">
        <v>2023</v>
      </c>
      <c r="F74" s="55">
        <f t="shared" si="8"/>
        <v>0</v>
      </c>
      <c r="G74" s="55"/>
      <c r="H74" s="55"/>
      <c r="I74" s="55">
        <v>0</v>
      </c>
      <c r="J74" s="55"/>
    </row>
    <row r="75" spans="1:10" ht="15.75" customHeight="1" hidden="1">
      <c r="A75" s="112"/>
      <c r="B75" s="113"/>
      <c r="C75" s="109"/>
      <c r="D75" s="109"/>
      <c r="E75" s="4">
        <v>2024</v>
      </c>
      <c r="F75" s="55">
        <f t="shared" si="8"/>
        <v>0</v>
      </c>
      <c r="G75" s="55"/>
      <c r="H75" s="55"/>
      <c r="I75" s="55">
        <v>0</v>
      </c>
      <c r="J75" s="55">
        <v>0</v>
      </c>
    </row>
    <row r="76" spans="1:10" ht="15.75" customHeight="1" hidden="1">
      <c r="A76" s="113"/>
      <c r="B76" s="50" t="s">
        <v>1</v>
      </c>
      <c r="C76" s="49"/>
      <c r="D76" s="49"/>
      <c r="E76" s="96"/>
      <c r="F76" s="55">
        <f t="shared" si="8"/>
        <v>0</v>
      </c>
      <c r="G76" s="55">
        <f>SUM(G70:G75)</f>
        <v>0</v>
      </c>
      <c r="H76" s="55">
        <f>SUM(H70:H75)</f>
        <v>0</v>
      </c>
      <c r="I76" s="55">
        <f>SUM(I70:I75)</f>
        <v>0</v>
      </c>
      <c r="J76" s="55">
        <f>SUM(J70:J75)</f>
        <v>0</v>
      </c>
    </row>
    <row r="77" spans="1:10" ht="15.75" customHeight="1">
      <c r="A77" s="134">
        <f>A70+1</f>
        <v>10</v>
      </c>
      <c r="B77" s="118" t="s">
        <v>27</v>
      </c>
      <c r="C77" s="107" t="s">
        <v>61</v>
      </c>
      <c r="D77" s="107" t="s">
        <v>68</v>
      </c>
      <c r="E77" s="4">
        <v>2019</v>
      </c>
      <c r="F77" s="55">
        <f t="shared" si="8"/>
        <v>21.9</v>
      </c>
      <c r="G77" s="55"/>
      <c r="H77" s="55"/>
      <c r="I77" s="55">
        <v>21.9</v>
      </c>
      <c r="J77" s="55">
        <v>0</v>
      </c>
    </row>
    <row r="78" spans="1:10" ht="15.75">
      <c r="A78" s="112"/>
      <c r="B78" s="112"/>
      <c r="C78" s="108"/>
      <c r="D78" s="108"/>
      <c r="E78" s="4">
        <v>2020</v>
      </c>
      <c r="F78" s="55">
        <f t="shared" si="8"/>
        <v>21.9</v>
      </c>
      <c r="G78" s="55"/>
      <c r="H78" s="55"/>
      <c r="I78" s="55">
        <v>21.9</v>
      </c>
      <c r="J78" s="55">
        <v>0</v>
      </c>
    </row>
    <row r="79" spans="1:10" ht="15.75">
      <c r="A79" s="112"/>
      <c r="B79" s="112"/>
      <c r="C79" s="108"/>
      <c r="D79" s="108" t="s">
        <v>68</v>
      </c>
      <c r="E79" s="4">
        <v>2021</v>
      </c>
      <c r="F79" s="55">
        <f t="shared" si="8"/>
        <v>21.9</v>
      </c>
      <c r="G79" s="55"/>
      <c r="H79" s="55"/>
      <c r="I79" s="55">
        <v>21.9</v>
      </c>
      <c r="J79" s="55">
        <v>0</v>
      </c>
    </row>
    <row r="80" spans="1:10" ht="15.75">
      <c r="A80" s="112"/>
      <c r="B80" s="112"/>
      <c r="C80" s="108"/>
      <c r="D80" s="108"/>
      <c r="E80" s="4">
        <v>2022</v>
      </c>
      <c r="F80" s="55">
        <f t="shared" si="8"/>
        <v>21.4</v>
      </c>
      <c r="G80" s="55"/>
      <c r="H80" s="55"/>
      <c r="I80" s="55">
        <v>21.4</v>
      </c>
      <c r="J80" s="55">
        <v>0</v>
      </c>
    </row>
    <row r="81" spans="1:10" ht="15.75">
      <c r="A81" s="112"/>
      <c r="B81" s="112"/>
      <c r="C81" s="108"/>
      <c r="D81" s="108"/>
      <c r="E81" s="4">
        <v>2023</v>
      </c>
      <c r="F81" s="55">
        <f t="shared" si="8"/>
        <v>20.9</v>
      </c>
      <c r="G81" s="55"/>
      <c r="H81" s="55"/>
      <c r="I81" s="55">
        <v>20.9</v>
      </c>
      <c r="J81" s="55"/>
    </row>
    <row r="82" spans="1:10" ht="15.75">
      <c r="A82" s="112"/>
      <c r="B82" s="113"/>
      <c r="C82" s="109"/>
      <c r="D82" s="109"/>
      <c r="E82" s="4">
        <v>2024</v>
      </c>
      <c r="F82" s="55">
        <f t="shared" si="8"/>
        <v>30</v>
      </c>
      <c r="G82" s="55"/>
      <c r="H82" s="55"/>
      <c r="I82" s="55">
        <v>30</v>
      </c>
      <c r="J82" s="55">
        <v>0</v>
      </c>
    </row>
    <row r="83" spans="1:10" ht="15.75">
      <c r="A83" s="113"/>
      <c r="B83" s="50" t="s">
        <v>1</v>
      </c>
      <c r="C83" s="49"/>
      <c r="D83" s="49"/>
      <c r="E83" s="96"/>
      <c r="F83" s="55">
        <f t="shared" si="8"/>
        <v>138</v>
      </c>
      <c r="G83" s="55">
        <f>SUM(G77:G82)</f>
        <v>0</v>
      </c>
      <c r="H83" s="55">
        <f>SUM(H77:H82)</f>
        <v>0</v>
      </c>
      <c r="I83" s="55">
        <f>SUM(I77:I82)</f>
        <v>138</v>
      </c>
      <c r="J83" s="55">
        <f>SUM(J77:J82)</f>
        <v>0</v>
      </c>
    </row>
    <row r="84" spans="1:10" ht="15.75" customHeight="1">
      <c r="A84" s="134">
        <f>A77+1</f>
        <v>11</v>
      </c>
      <c r="B84" s="118" t="s">
        <v>28</v>
      </c>
      <c r="C84" s="107" t="s">
        <v>61</v>
      </c>
      <c r="D84" s="107" t="s">
        <v>68</v>
      </c>
      <c r="E84" s="4">
        <v>2019</v>
      </c>
      <c r="F84" s="55">
        <f t="shared" si="8"/>
        <v>16</v>
      </c>
      <c r="G84" s="55"/>
      <c r="H84" s="55"/>
      <c r="I84" s="55">
        <v>16</v>
      </c>
      <c r="J84" s="55">
        <v>0</v>
      </c>
    </row>
    <row r="85" spans="1:10" ht="15.75">
      <c r="A85" s="112"/>
      <c r="B85" s="112"/>
      <c r="C85" s="108"/>
      <c r="D85" s="108"/>
      <c r="E85" s="4">
        <v>2020</v>
      </c>
      <c r="F85" s="55">
        <f t="shared" si="8"/>
        <v>0</v>
      </c>
      <c r="G85" s="55"/>
      <c r="H85" s="55"/>
      <c r="I85" s="55">
        <v>0</v>
      </c>
      <c r="J85" s="55">
        <v>0</v>
      </c>
    </row>
    <row r="86" spans="1:10" ht="15.75">
      <c r="A86" s="112"/>
      <c r="B86" s="112"/>
      <c r="C86" s="108"/>
      <c r="D86" s="108" t="s">
        <v>68</v>
      </c>
      <c r="E86" s="4">
        <v>2021</v>
      </c>
      <c r="F86" s="55">
        <f t="shared" si="8"/>
        <v>16</v>
      </c>
      <c r="G86" s="55"/>
      <c r="H86" s="55"/>
      <c r="I86" s="55">
        <v>16</v>
      </c>
      <c r="J86" s="55">
        <v>0</v>
      </c>
    </row>
    <row r="87" spans="1:10" ht="15.75">
      <c r="A87" s="112"/>
      <c r="B87" s="112"/>
      <c r="C87" s="108"/>
      <c r="D87" s="108"/>
      <c r="E87" s="4">
        <v>2022</v>
      </c>
      <c r="F87" s="55">
        <f t="shared" si="8"/>
        <v>15.7</v>
      </c>
      <c r="G87" s="55"/>
      <c r="H87" s="55"/>
      <c r="I87" s="55">
        <v>15.7</v>
      </c>
      <c r="J87" s="55">
        <v>0</v>
      </c>
    </row>
    <row r="88" spans="1:10" ht="15.75">
      <c r="A88" s="112"/>
      <c r="B88" s="112"/>
      <c r="C88" s="108"/>
      <c r="D88" s="108"/>
      <c r="E88" s="4">
        <v>2023</v>
      </c>
      <c r="F88" s="55">
        <f t="shared" si="8"/>
        <v>15.3</v>
      </c>
      <c r="G88" s="55"/>
      <c r="H88" s="55"/>
      <c r="I88" s="55">
        <v>15.3</v>
      </c>
      <c r="J88" s="55"/>
    </row>
    <row r="89" spans="1:10" ht="15.75">
      <c r="A89" s="112"/>
      <c r="B89" s="113"/>
      <c r="C89" s="109"/>
      <c r="D89" s="109"/>
      <c r="E89" s="4">
        <v>2024</v>
      </c>
      <c r="F89" s="55">
        <f t="shared" si="8"/>
        <v>16</v>
      </c>
      <c r="G89" s="55"/>
      <c r="H89" s="55"/>
      <c r="I89" s="55">
        <v>16</v>
      </c>
      <c r="J89" s="55">
        <v>0</v>
      </c>
    </row>
    <row r="90" spans="1:10" ht="15.75">
      <c r="A90" s="113"/>
      <c r="B90" s="50" t="s">
        <v>1</v>
      </c>
      <c r="C90" s="49"/>
      <c r="D90" s="49"/>
      <c r="E90" s="96"/>
      <c r="F90" s="55">
        <f t="shared" si="8"/>
        <v>79</v>
      </c>
      <c r="G90" s="55">
        <f>SUM(G84:G89)</f>
        <v>0</v>
      </c>
      <c r="H90" s="55">
        <f>SUM(H84:H89)</f>
        <v>0</v>
      </c>
      <c r="I90" s="55">
        <f>SUM(I84:I89)</f>
        <v>79</v>
      </c>
      <c r="J90" s="55">
        <f>SUM(J84:J89)</f>
        <v>0</v>
      </c>
    </row>
    <row r="91" spans="1:10" ht="15.75" customHeight="1">
      <c r="A91" s="134">
        <f>A84+1</f>
        <v>12</v>
      </c>
      <c r="B91" s="107" t="s">
        <v>238</v>
      </c>
      <c r="C91" s="107" t="s">
        <v>61</v>
      </c>
      <c r="D91" s="107" t="s">
        <v>68</v>
      </c>
      <c r="E91" s="4">
        <v>2019</v>
      </c>
      <c r="F91" s="55">
        <f t="shared" si="8"/>
        <v>13467</v>
      </c>
      <c r="G91" s="56">
        <f aca="true" t="shared" si="11" ref="G91:J96">SUM(G98,G105,G112,G119,G126,G133,G140,G147,G154,G161,G168)</f>
        <v>368.9</v>
      </c>
      <c r="H91" s="56">
        <f t="shared" si="11"/>
        <v>5514.6</v>
      </c>
      <c r="I91" s="56">
        <f t="shared" si="11"/>
        <v>7583.5</v>
      </c>
      <c r="J91" s="56">
        <f t="shared" si="11"/>
        <v>0</v>
      </c>
    </row>
    <row r="92" spans="1:10" ht="15.75">
      <c r="A92" s="112"/>
      <c r="B92" s="112"/>
      <c r="C92" s="108"/>
      <c r="D92" s="108"/>
      <c r="E92" s="4">
        <v>2020</v>
      </c>
      <c r="F92" s="55">
        <f t="shared" si="8"/>
        <v>17628.90734</v>
      </c>
      <c r="G92" s="56">
        <f t="shared" si="11"/>
        <v>894.56945</v>
      </c>
      <c r="H92" s="56">
        <f t="shared" si="11"/>
        <v>11738.31055</v>
      </c>
      <c r="I92" s="56">
        <f t="shared" si="11"/>
        <v>4996.027340000001</v>
      </c>
      <c r="J92" s="56">
        <f t="shared" si="11"/>
        <v>0</v>
      </c>
    </row>
    <row r="93" spans="1:10" ht="15.75">
      <c r="A93" s="112"/>
      <c r="B93" s="112"/>
      <c r="C93" s="108"/>
      <c r="D93" s="108" t="s">
        <v>68</v>
      </c>
      <c r="E93" s="4">
        <v>2021</v>
      </c>
      <c r="F93" s="55">
        <f t="shared" si="8"/>
        <v>7133.854850000001</v>
      </c>
      <c r="G93" s="56">
        <f t="shared" si="11"/>
        <v>0</v>
      </c>
      <c r="H93" s="56">
        <f t="shared" si="11"/>
        <v>6697.7785</v>
      </c>
      <c r="I93" s="56">
        <f t="shared" si="11"/>
        <v>436.07635</v>
      </c>
      <c r="J93" s="56">
        <f t="shared" si="11"/>
        <v>0</v>
      </c>
    </row>
    <row r="94" spans="1:10" ht="15.75">
      <c r="A94" s="112"/>
      <c r="B94" s="112"/>
      <c r="C94" s="108"/>
      <c r="D94" s="108"/>
      <c r="E94" s="4">
        <v>2022</v>
      </c>
      <c r="F94" s="55">
        <f t="shared" si="8"/>
        <v>929</v>
      </c>
      <c r="G94" s="56">
        <f t="shared" si="11"/>
        <v>0</v>
      </c>
      <c r="H94" s="56">
        <f t="shared" si="11"/>
        <v>795.6</v>
      </c>
      <c r="I94" s="56">
        <f t="shared" si="11"/>
        <v>133.4</v>
      </c>
      <c r="J94" s="56">
        <f t="shared" si="11"/>
        <v>0</v>
      </c>
    </row>
    <row r="95" spans="1:10" ht="15.75">
      <c r="A95" s="112"/>
      <c r="B95" s="112"/>
      <c r="C95" s="108"/>
      <c r="D95" s="108"/>
      <c r="E95" s="4">
        <v>2023</v>
      </c>
      <c r="F95" s="55">
        <f t="shared" si="8"/>
        <v>943.7</v>
      </c>
      <c r="G95" s="56">
        <f t="shared" si="11"/>
        <v>0</v>
      </c>
      <c r="H95" s="56">
        <f t="shared" si="11"/>
        <v>813.7</v>
      </c>
      <c r="I95" s="56">
        <f t="shared" si="11"/>
        <v>130</v>
      </c>
      <c r="J95" s="56">
        <f t="shared" si="11"/>
        <v>0</v>
      </c>
    </row>
    <row r="96" spans="1:10" ht="15.75">
      <c r="A96" s="112"/>
      <c r="B96" s="113"/>
      <c r="C96" s="109"/>
      <c r="D96" s="109"/>
      <c r="E96" s="4">
        <v>2024</v>
      </c>
      <c r="F96" s="55">
        <f t="shared" si="8"/>
        <v>31982.5</v>
      </c>
      <c r="G96" s="56">
        <f t="shared" si="11"/>
        <v>0</v>
      </c>
      <c r="H96" s="56">
        <f t="shared" si="11"/>
        <v>0</v>
      </c>
      <c r="I96" s="56">
        <f t="shared" si="11"/>
        <v>31982.5</v>
      </c>
      <c r="J96" s="56">
        <f t="shared" si="11"/>
        <v>0</v>
      </c>
    </row>
    <row r="97" spans="1:10" ht="15.75">
      <c r="A97" s="113"/>
      <c r="B97" s="49" t="s">
        <v>1</v>
      </c>
      <c r="C97" s="49"/>
      <c r="D97" s="49"/>
      <c r="E97" s="96"/>
      <c r="F97" s="55">
        <f t="shared" si="8"/>
        <v>72084.96218999999</v>
      </c>
      <c r="G97" s="55">
        <f>SUM(G91:G96)</f>
        <v>1263.46945</v>
      </c>
      <c r="H97" s="55">
        <f>SUM(H91:H96)</f>
        <v>25559.98905</v>
      </c>
      <c r="I97" s="55">
        <f>SUM(I91:I96)</f>
        <v>45261.50369</v>
      </c>
      <c r="J97" s="55">
        <v>0</v>
      </c>
    </row>
    <row r="98" spans="1:10" ht="15.75" customHeight="1">
      <c r="A98" s="134">
        <f>A91+1</f>
        <v>13</v>
      </c>
      <c r="B98" s="118" t="s">
        <v>29</v>
      </c>
      <c r="C98" s="107" t="s">
        <v>61</v>
      </c>
      <c r="D98" s="107" t="s">
        <v>68</v>
      </c>
      <c r="E98" s="4">
        <v>2019</v>
      </c>
      <c r="F98" s="55">
        <f t="shared" si="8"/>
        <v>60</v>
      </c>
      <c r="G98" s="55"/>
      <c r="H98" s="55"/>
      <c r="I98" s="55">
        <v>60</v>
      </c>
      <c r="J98" s="55">
        <v>0</v>
      </c>
    </row>
    <row r="99" spans="1:10" ht="15.75">
      <c r="A99" s="112"/>
      <c r="B99" s="112"/>
      <c r="C99" s="108"/>
      <c r="D99" s="108"/>
      <c r="E99" s="4">
        <v>2020</v>
      </c>
      <c r="F99" s="55">
        <f t="shared" si="8"/>
        <v>0</v>
      </c>
      <c r="G99" s="55"/>
      <c r="H99" s="55"/>
      <c r="I99" s="55">
        <v>0</v>
      </c>
      <c r="J99" s="55">
        <v>0</v>
      </c>
    </row>
    <row r="100" spans="1:10" ht="15.75">
      <c r="A100" s="112"/>
      <c r="B100" s="112"/>
      <c r="C100" s="108"/>
      <c r="D100" s="108" t="s">
        <v>68</v>
      </c>
      <c r="E100" s="4">
        <v>2021</v>
      </c>
      <c r="F100" s="55">
        <f t="shared" si="8"/>
        <v>0</v>
      </c>
      <c r="G100" s="55"/>
      <c r="H100" s="55"/>
      <c r="I100" s="55">
        <v>0</v>
      </c>
      <c r="J100" s="55">
        <v>0</v>
      </c>
    </row>
    <row r="101" spans="1:10" ht="15.75">
      <c r="A101" s="112"/>
      <c r="B101" s="112"/>
      <c r="C101" s="108"/>
      <c r="D101" s="108"/>
      <c r="E101" s="4">
        <v>2022</v>
      </c>
      <c r="F101" s="55">
        <f t="shared" si="8"/>
        <v>0</v>
      </c>
      <c r="G101" s="55"/>
      <c r="H101" s="55"/>
      <c r="I101" s="55">
        <v>0</v>
      </c>
      <c r="J101" s="55">
        <v>0</v>
      </c>
    </row>
    <row r="102" spans="1:10" ht="15.75">
      <c r="A102" s="112"/>
      <c r="B102" s="112"/>
      <c r="C102" s="108"/>
      <c r="D102" s="108"/>
      <c r="E102" s="4">
        <v>2023</v>
      </c>
      <c r="F102" s="55">
        <f t="shared" si="8"/>
        <v>0</v>
      </c>
      <c r="G102" s="55"/>
      <c r="H102" s="55"/>
      <c r="I102" s="55">
        <v>0</v>
      </c>
      <c r="J102" s="55"/>
    </row>
    <row r="103" spans="1:10" ht="15.75">
      <c r="A103" s="112"/>
      <c r="B103" s="113"/>
      <c r="C103" s="109"/>
      <c r="D103" s="109"/>
      <c r="E103" s="4">
        <v>2024</v>
      </c>
      <c r="F103" s="55">
        <f t="shared" si="8"/>
        <v>2897.8</v>
      </c>
      <c r="G103" s="55"/>
      <c r="H103" s="55"/>
      <c r="I103" s="55">
        <v>2897.8</v>
      </c>
      <c r="J103" s="55">
        <v>0</v>
      </c>
    </row>
    <row r="104" spans="1:10" ht="15.75">
      <c r="A104" s="113"/>
      <c r="B104" s="50" t="s">
        <v>1</v>
      </c>
      <c r="C104" s="49"/>
      <c r="D104" s="49"/>
      <c r="E104" s="96"/>
      <c r="F104" s="55">
        <f t="shared" si="8"/>
        <v>2957.8</v>
      </c>
      <c r="G104" s="55">
        <f>SUM(G98:G103)</f>
        <v>0</v>
      </c>
      <c r="H104" s="55">
        <f>SUM(H98:H103)</f>
        <v>0</v>
      </c>
      <c r="I104" s="55">
        <f>SUM(I98:I103)</f>
        <v>2957.8</v>
      </c>
      <c r="J104" s="55">
        <v>0</v>
      </c>
    </row>
    <row r="105" spans="1:10" ht="15.75" customHeight="1">
      <c r="A105" s="134">
        <f>A98+1</f>
        <v>14</v>
      </c>
      <c r="B105" s="118" t="s">
        <v>79</v>
      </c>
      <c r="C105" s="107" t="s">
        <v>61</v>
      </c>
      <c r="D105" s="107" t="s">
        <v>68</v>
      </c>
      <c r="E105" s="4">
        <v>2019</v>
      </c>
      <c r="F105" s="55">
        <f t="shared" si="8"/>
        <v>194.4</v>
      </c>
      <c r="G105" s="55"/>
      <c r="H105" s="55"/>
      <c r="I105" s="55">
        <v>194.4</v>
      </c>
      <c r="J105" s="55">
        <v>0</v>
      </c>
    </row>
    <row r="106" spans="1:10" ht="15.75">
      <c r="A106" s="112"/>
      <c r="B106" s="112"/>
      <c r="C106" s="108"/>
      <c r="D106" s="108"/>
      <c r="E106" s="4">
        <v>2020</v>
      </c>
      <c r="F106" s="55">
        <f t="shared" si="8"/>
        <v>537.01325</v>
      </c>
      <c r="G106" s="55"/>
      <c r="H106" s="55"/>
      <c r="I106" s="55">
        <v>537.01325</v>
      </c>
      <c r="J106" s="55">
        <v>0</v>
      </c>
    </row>
    <row r="107" spans="1:10" ht="15.75">
      <c r="A107" s="112"/>
      <c r="B107" s="112"/>
      <c r="C107" s="108"/>
      <c r="D107" s="108" t="s">
        <v>68</v>
      </c>
      <c r="E107" s="4">
        <v>2021</v>
      </c>
      <c r="F107" s="55">
        <f t="shared" si="8"/>
        <v>0</v>
      </c>
      <c r="G107" s="55"/>
      <c r="H107" s="55"/>
      <c r="I107" s="55">
        <v>0</v>
      </c>
      <c r="J107" s="55">
        <v>0</v>
      </c>
    </row>
    <row r="108" spans="1:10" ht="15.75">
      <c r="A108" s="112"/>
      <c r="B108" s="112"/>
      <c r="C108" s="108"/>
      <c r="D108" s="108"/>
      <c r="E108" s="4">
        <v>2022</v>
      </c>
      <c r="F108" s="55">
        <f t="shared" si="8"/>
        <v>0</v>
      </c>
      <c r="G108" s="55"/>
      <c r="H108" s="55"/>
      <c r="I108" s="55">
        <v>0</v>
      </c>
      <c r="J108" s="55">
        <v>0</v>
      </c>
    </row>
    <row r="109" spans="1:10" ht="15.75">
      <c r="A109" s="112"/>
      <c r="B109" s="112"/>
      <c r="C109" s="108"/>
      <c r="D109" s="108"/>
      <c r="E109" s="4">
        <v>2023</v>
      </c>
      <c r="F109" s="55">
        <f t="shared" si="8"/>
        <v>0</v>
      </c>
      <c r="G109" s="55"/>
      <c r="H109" s="55"/>
      <c r="I109" s="55">
        <v>0</v>
      </c>
      <c r="J109" s="55"/>
    </row>
    <row r="110" spans="1:10" ht="15.75">
      <c r="A110" s="112"/>
      <c r="B110" s="113"/>
      <c r="C110" s="109"/>
      <c r="D110" s="109"/>
      <c r="E110" s="4">
        <v>2024</v>
      </c>
      <c r="F110" s="55">
        <f t="shared" si="8"/>
        <v>445.5</v>
      </c>
      <c r="G110" s="55"/>
      <c r="H110" s="55"/>
      <c r="I110" s="55">
        <v>445.5</v>
      </c>
      <c r="J110" s="55">
        <v>0</v>
      </c>
    </row>
    <row r="111" spans="1:10" ht="15.75">
      <c r="A111" s="113"/>
      <c r="B111" s="50" t="s">
        <v>1</v>
      </c>
      <c r="C111" s="49"/>
      <c r="D111" s="49"/>
      <c r="E111" s="96"/>
      <c r="F111" s="55">
        <f t="shared" si="8"/>
        <v>1176.91325</v>
      </c>
      <c r="G111" s="55">
        <f>SUM(G105:G110)</f>
        <v>0</v>
      </c>
      <c r="H111" s="55">
        <f>SUM(H105:H110)</f>
        <v>0</v>
      </c>
      <c r="I111" s="55">
        <f>SUM(I105:I110)</f>
        <v>1176.91325</v>
      </c>
      <c r="J111" s="55">
        <v>0</v>
      </c>
    </row>
    <row r="112" spans="1:10" ht="15.75" customHeight="1">
      <c r="A112" s="134">
        <f>A105+1</f>
        <v>15</v>
      </c>
      <c r="B112" s="118" t="s">
        <v>30</v>
      </c>
      <c r="C112" s="107" t="s">
        <v>61</v>
      </c>
      <c r="D112" s="107" t="s">
        <v>68</v>
      </c>
      <c r="E112" s="4">
        <v>2019</v>
      </c>
      <c r="F112" s="55">
        <f t="shared" si="8"/>
        <v>315.9</v>
      </c>
      <c r="G112" s="55"/>
      <c r="H112" s="55"/>
      <c r="I112" s="55">
        <v>315.9</v>
      </c>
      <c r="J112" s="55">
        <v>0</v>
      </c>
    </row>
    <row r="113" spans="1:10" ht="15.75">
      <c r="A113" s="112"/>
      <c r="B113" s="112"/>
      <c r="C113" s="108"/>
      <c r="D113" s="108"/>
      <c r="E113" s="4">
        <v>2020</v>
      </c>
      <c r="F113" s="55">
        <f aca="true" t="shared" si="12" ref="F113:F174">SUM(G113:J113)</f>
        <v>250</v>
      </c>
      <c r="G113" s="55"/>
      <c r="H113" s="55"/>
      <c r="I113" s="55">
        <v>250</v>
      </c>
      <c r="J113" s="55">
        <v>0</v>
      </c>
    </row>
    <row r="114" spans="1:10" ht="15.75">
      <c r="A114" s="112"/>
      <c r="B114" s="112"/>
      <c r="C114" s="108"/>
      <c r="D114" s="108" t="s">
        <v>68</v>
      </c>
      <c r="E114" s="4">
        <v>2021</v>
      </c>
      <c r="F114" s="55">
        <f t="shared" si="12"/>
        <v>0</v>
      </c>
      <c r="G114" s="55"/>
      <c r="H114" s="55"/>
      <c r="I114" s="55">
        <v>0</v>
      </c>
      <c r="J114" s="55">
        <v>0</v>
      </c>
    </row>
    <row r="115" spans="1:10" ht="15.75">
      <c r="A115" s="112"/>
      <c r="B115" s="112"/>
      <c r="C115" s="108"/>
      <c r="D115" s="108"/>
      <c r="E115" s="4">
        <v>2022</v>
      </c>
      <c r="F115" s="55">
        <f t="shared" si="12"/>
        <v>0</v>
      </c>
      <c r="G115" s="55"/>
      <c r="H115" s="55"/>
      <c r="I115" s="55">
        <v>0</v>
      </c>
      <c r="J115" s="55">
        <v>0</v>
      </c>
    </row>
    <row r="116" spans="1:10" ht="15.75">
      <c r="A116" s="112"/>
      <c r="B116" s="112"/>
      <c r="C116" s="108"/>
      <c r="D116" s="108"/>
      <c r="E116" s="4">
        <v>2023</v>
      </c>
      <c r="F116" s="55">
        <f t="shared" si="12"/>
        <v>0</v>
      </c>
      <c r="G116" s="55"/>
      <c r="H116" s="55"/>
      <c r="I116" s="55">
        <v>0</v>
      </c>
      <c r="J116" s="55"/>
    </row>
    <row r="117" spans="1:10" ht="15.75">
      <c r="A117" s="112"/>
      <c r="B117" s="113"/>
      <c r="C117" s="109"/>
      <c r="D117" s="109"/>
      <c r="E117" s="4">
        <v>2024</v>
      </c>
      <c r="F117" s="55">
        <f t="shared" si="12"/>
        <v>712.1</v>
      </c>
      <c r="G117" s="55"/>
      <c r="H117" s="55"/>
      <c r="I117" s="55">
        <v>712.1</v>
      </c>
      <c r="J117" s="55">
        <v>0</v>
      </c>
    </row>
    <row r="118" spans="1:10" ht="15.75">
      <c r="A118" s="113"/>
      <c r="B118" s="50" t="s">
        <v>1</v>
      </c>
      <c r="C118" s="49"/>
      <c r="D118" s="49"/>
      <c r="E118" s="96"/>
      <c r="F118" s="55">
        <f t="shared" si="12"/>
        <v>1278</v>
      </c>
      <c r="G118" s="55">
        <f>SUM(G112:G117)</f>
        <v>0</v>
      </c>
      <c r="H118" s="55">
        <f>SUM(H112:H117)</f>
        <v>0</v>
      </c>
      <c r="I118" s="55">
        <f>SUM(I112:I117)</f>
        <v>1278</v>
      </c>
      <c r="J118" s="55">
        <v>0</v>
      </c>
    </row>
    <row r="119" spans="1:10" ht="15.75" customHeight="1">
      <c r="A119" s="134">
        <f>A112+1</f>
        <v>16</v>
      </c>
      <c r="B119" s="118" t="s">
        <v>80</v>
      </c>
      <c r="C119" s="107" t="s">
        <v>61</v>
      </c>
      <c r="D119" s="107" t="s">
        <v>68</v>
      </c>
      <c r="E119" s="4">
        <v>2019</v>
      </c>
      <c r="F119" s="55">
        <f t="shared" si="12"/>
        <v>33.9</v>
      </c>
      <c r="G119" s="55"/>
      <c r="H119" s="55"/>
      <c r="I119" s="55">
        <v>33.9</v>
      </c>
      <c r="J119" s="55">
        <v>0</v>
      </c>
    </row>
    <row r="120" spans="1:10" ht="15.75">
      <c r="A120" s="112"/>
      <c r="B120" s="112"/>
      <c r="C120" s="108"/>
      <c r="D120" s="108"/>
      <c r="E120" s="4">
        <v>2020</v>
      </c>
      <c r="F120" s="55">
        <f t="shared" si="12"/>
        <v>0</v>
      </c>
      <c r="G120" s="55"/>
      <c r="H120" s="55"/>
      <c r="I120" s="55">
        <v>0</v>
      </c>
      <c r="J120" s="55">
        <v>0</v>
      </c>
    </row>
    <row r="121" spans="1:10" ht="15.75">
      <c r="A121" s="112"/>
      <c r="B121" s="112"/>
      <c r="C121" s="108"/>
      <c r="D121" s="108" t="s">
        <v>68</v>
      </c>
      <c r="E121" s="4">
        <v>2021</v>
      </c>
      <c r="F121" s="55">
        <f t="shared" si="12"/>
        <v>0</v>
      </c>
      <c r="G121" s="55"/>
      <c r="H121" s="55"/>
      <c r="I121" s="55">
        <v>0</v>
      </c>
      <c r="J121" s="55">
        <v>0</v>
      </c>
    </row>
    <row r="122" spans="1:10" ht="15.75">
      <c r="A122" s="112"/>
      <c r="B122" s="112"/>
      <c r="C122" s="108"/>
      <c r="D122" s="108"/>
      <c r="E122" s="4">
        <v>2022</v>
      </c>
      <c r="F122" s="55">
        <f t="shared" si="12"/>
        <v>0</v>
      </c>
      <c r="G122" s="55"/>
      <c r="H122" s="55"/>
      <c r="I122" s="55">
        <v>0</v>
      </c>
      <c r="J122" s="55">
        <v>0</v>
      </c>
    </row>
    <row r="123" spans="1:10" ht="15.75">
      <c r="A123" s="112"/>
      <c r="B123" s="112"/>
      <c r="C123" s="108"/>
      <c r="D123" s="108"/>
      <c r="E123" s="4">
        <v>2023</v>
      </c>
      <c r="F123" s="55">
        <f t="shared" si="12"/>
        <v>0</v>
      </c>
      <c r="G123" s="55"/>
      <c r="H123" s="55"/>
      <c r="I123" s="55">
        <v>0</v>
      </c>
      <c r="J123" s="55"/>
    </row>
    <row r="124" spans="1:10" ht="15.75">
      <c r="A124" s="112"/>
      <c r="B124" s="113"/>
      <c r="C124" s="109"/>
      <c r="D124" s="109"/>
      <c r="E124" s="4">
        <v>2024</v>
      </c>
      <c r="F124" s="55">
        <f t="shared" si="12"/>
        <v>75</v>
      </c>
      <c r="G124" s="55"/>
      <c r="H124" s="55"/>
      <c r="I124" s="55">
        <v>75</v>
      </c>
      <c r="J124" s="55">
        <v>0</v>
      </c>
    </row>
    <row r="125" spans="1:10" ht="15.75">
      <c r="A125" s="113"/>
      <c r="B125" s="50" t="s">
        <v>1</v>
      </c>
      <c r="C125" s="49"/>
      <c r="D125" s="49"/>
      <c r="E125" s="96"/>
      <c r="F125" s="55">
        <f t="shared" si="12"/>
        <v>108.9</v>
      </c>
      <c r="G125" s="55">
        <f>SUM(G119:G124)</f>
        <v>0</v>
      </c>
      <c r="H125" s="55">
        <f>SUM(H119:H124)</f>
        <v>0</v>
      </c>
      <c r="I125" s="55">
        <f>SUM(I119:I124)</f>
        <v>108.9</v>
      </c>
      <c r="J125" s="55">
        <v>0</v>
      </c>
    </row>
    <row r="126" spans="1:10" ht="15.75" customHeight="1">
      <c r="A126" s="134">
        <f>A119+1</f>
        <v>17</v>
      </c>
      <c r="B126" s="118" t="s">
        <v>81</v>
      </c>
      <c r="C126" s="107" t="s">
        <v>63</v>
      </c>
      <c r="D126" s="107" t="s">
        <v>68</v>
      </c>
      <c r="E126" s="4">
        <v>2019</v>
      </c>
      <c r="F126" s="55">
        <f t="shared" si="12"/>
        <v>1848.9</v>
      </c>
      <c r="G126" s="55">
        <v>368.9</v>
      </c>
      <c r="H126" s="55">
        <v>1280</v>
      </c>
      <c r="I126" s="55">
        <v>200</v>
      </c>
      <c r="J126" s="55">
        <v>0</v>
      </c>
    </row>
    <row r="127" spans="1:10" ht="15.75">
      <c r="A127" s="112"/>
      <c r="B127" s="112"/>
      <c r="C127" s="108"/>
      <c r="D127" s="108"/>
      <c r="E127" s="4">
        <v>2020</v>
      </c>
      <c r="F127" s="55">
        <f t="shared" si="12"/>
        <v>4614.5422499999995</v>
      </c>
      <c r="G127" s="55">
        <v>894.56945</v>
      </c>
      <c r="H127" s="55">
        <v>3110.03055</v>
      </c>
      <c r="I127" s="55">
        <f>546.082+63.86025</f>
        <v>609.94225</v>
      </c>
      <c r="J127" s="55">
        <v>0</v>
      </c>
    </row>
    <row r="128" spans="1:10" ht="15.75">
      <c r="A128" s="112"/>
      <c r="B128" s="112"/>
      <c r="C128" s="108"/>
      <c r="D128" s="108" t="s">
        <v>68</v>
      </c>
      <c r="E128" s="4">
        <v>2021</v>
      </c>
      <c r="F128" s="55">
        <f t="shared" si="12"/>
        <v>0</v>
      </c>
      <c r="G128" s="55"/>
      <c r="H128" s="55"/>
      <c r="I128" s="55">
        <v>0</v>
      </c>
      <c r="J128" s="55">
        <v>0</v>
      </c>
    </row>
    <row r="129" spans="1:10" ht="15.75">
      <c r="A129" s="112"/>
      <c r="B129" s="112"/>
      <c r="C129" s="108"/>
      <c r="D129" s="108"/>
      <c r="E129" s="4">
        <v>2022</v>
      </c>
      <c r="F129" s="55">
        <f t="shared" si="12"/>
        <v>0</v>
      </c>
      <c r="G129" s="55"/>
      <c r="H129" s="55"/>
      <c r="I129" s="55">
        <v>0</v>
      </c>
      <c r="J129" s="55">
        <v>0</v>
      </c>
    </row>
    <row r="130" spans="1:10" ht="15.75">
      <c r="A130" s="112"/>
      <c r="B130" s="112"/>
      <c r="C130" s="108"/>
      <c r="D130" s="108"/>
      <c r="E130" s="4">
        <v>2023</v>
      </c>
      <c r="F130" s="55">
        <f t="shared" si="12"/>
        <v>0</v>
      </c>
      <c r="G130" s="55"/>
      <c r="H130" s="55"/>
      <c r="I130" s="55">
        <v>0</v>
      </c>
      <c r="J130" s="55"/>
    </row>
    <row r="131" spans="1:10" ht="15.75">
      <c r="A131" s="112"/>
      <c r="B131" s="113"/>
      <c r="C131" s="109"/>
      <c r="D131" s="109"/>
      <c r="E131" s="4">
        <v>2024</v>
      </c>
      <c r="F131" s="55">
        <f t="shared" si="12"/>
        <v>4301.6</v>
      </c>
      <c r="G131" s="55"/>
      <c r="H131" s="55"/>
      <c r="I131" s="55">
        <v>4301.6</v>
      </c>
      <c r="J131" s="55">
        <v>0</v>
      </c>
    </row>
    <row r="132" spans="1:10" ht="15.75">
      <c r="A132" s="113"/>
      <c r="B132" s="50" t="s">
        <v>1</v>
      </c>
      <c r="C132" s="49"/>
      <c r="D132" s="49"/>
      <c r="E132" s="96"/>
      <c r="F132" s="55">
        <f t="shared" si="12"/>
        <v>10765.04225</v>
      </c>
      <c r="G132" s="55">
        <f>SUM(G126:G131)</f>
        <v>1263.46945</v>
      </c>
      <c r="H132" s="55">
        <f>SUM(H126:H131)</f>
        <v>4390.0305499999995</v>
      </c>
      <c r="I132" s="55">
        <f>SUM(I126:I131)</f>
        <v>5111.54225</v>
      </c>
      <c r="J132" s="55">
        <v>0</v>
      </c>
    </row>
    <row r="133" spans="1:10" ht="15.75" customHeight="1">
      <c r="A133" s="134">
        <f>A126+1</f>
        <v>18</v>
      </c>
      <c r="B133" s="118" t="s">
        <v>82</v>
      </c>
      <c r="C133" s="107" t="s">
        <v>61</v>
      </c>
      <c r="D133" s="107" t="s">
        <v>68</v>
      </c>
      <c r="E133" s="4">
        <v>2019</v>
      </c>
      <c r="F133" s="55">
        <f t="shared" si="12"/>
        <v>796.7</v>
      </c>
      <c r="G133" s="55"/>
      <c r="H133" s="55"/>
      <c r="I133" s="55">
        <v>796.7</v>
      </c>
      <c r="J133" s="55">
        <v>0</v>
      </c>
    </row>
    <row r="134" spans="1:10" ht="15.75">
      <c r="A134" s="112"/>
      <c r="B134" s="112"/>
      <c r="C134" s="108"/>
      <c r="D134" s="108"/>
      <c r="E134" s="4">
        <v>2020</v>
      </c>
      <c r="F134" s="55">
        <f t="shared" si="12"/>
        <v>1179.7</v>
      </c>
      <c r="G134" s="55"/>
      <c r="H134" s="55"/>
      <c r="I134" s="55">
        <v>1179.7</v>
      </c>
      <c r="J134" s="55">
        <v>0</v>
      </c>
    </row>
    <row r="135" spans="1:10" ht="15.75">
      <c r="A135" s="112"/>
      <c r="B135" s="112"/>
      <c r="C135" s="108"/>
      <c r="D135" s="108" t="s">
        <v>68</v>
      </c>
      <c r="E135" s="4">
        <v>2021</v>
      </c>
      <c r="F135" s="55">
        <f t="shared" si="12"/>
        <v>0</v>
      </c>
      <c r="G135" s="55"/>
      <c r="H135" s="55"/>
      <c r="I135" s="55">
        <v>0</v>
      </c>
      <c r="J135" s="55">
        <v>0</v>
      </c>
    </row>
    <row r="136" spans="1:10" ht="15.75">
      <c r="A136" s="112"/>
      <c r="B136" s="112"/>
      <c r="C136" s="108"/>
      <c r="D136" s="108"/>
      <c r="E136" s="4">
        <v>2022</v>
      </c>
      <c r="F136" s="55">
        <f t="shared" si="12"/>
        <v>0</v>
      </c>
      <c r="G136" s="55"/>
      <c r="H136" s="55"/>
      <c r="I136" s="55">
        <v>0</v>
      </c>
      <c r="J136" s="55">
        <v>0</v>
      </c>
    </row>
    <row r="137" spans="1:10" ht="15.75">
      <c r="A137" s="112"/>
      <c r="B137" s="112"/>
      <c r="C137" s="108"/>
      <c r="D137" s="108"/>
      <c r="E137" s="4">
        <v>2023</v>
      </c>
      <c r="F137" s="55">
        <f t="shared" si="12"/>
        <v>0</v>
      </c>
      <c r="G137" s="55"/>
      <c r="H137" s="55"/>
      <c r="I137" s="55">
        <v>0</v>
      </c>
      <c r="J137" s="55"/>
    </row>
    <row r="138" spans="1:10" ht="15.75">
      <c r="A138" s="112"/>
      <c r="B138" s="113"/>
      <c r="C138" s="109"/>
      <c r="D138" s="109"/>
      <c r="E138" s="4">
        <v>2024</v>
      </c>
      <c r="F138" s="55">
        <f t="shared" si="12"/>
        <v>2342.4</v>
      </c>
      <c r="G138" s="55"/>
      <c r="H138" s="55"/>
      <c r="I138" s="55">
        <v>2342.4</v>
      </c>
      <c r="J138" s="55">
        <v>0</v>
      </c>
    </row>
    <row r="139" spans="1:10" ht="15.75">
      <c r="A139" s="113"/>
      <c r="B139" s="50" t="s">
        <v>1</v>
      </c>
      <c r="C139" s="49"/>
      <c r="D139" s="49"/>
      <c r="E139" s="96"/>
      <c r="F139" s="55">
        <f t="shared" si="12"/>
        <v>4318.8</v>
      </c>
      <c r="G139" s="55">
        <f>SUM(G133:G138)</f>
        <v>0</v>
      </c>
      <c r="H139" s="55">
        <f>SUM(H133:H138)</f>
        <v>0</v>
      </c>
      <c r="I139" s="55">
        <f>SUM(I133:I138)</f>
        <v>4318.8</v>
      </c>
      <c r="J139" s="55">
        <v>0</v>
      </c>
    </row>
    <row r="140" spans="1:10" ht="15.75" customHeight="1">
      <c r="A140" s="134">
        <f>A133+1</f>
        <v>19</v>
      </c>
      <c r="B140" s="118" t="s">
        <v>83</v>
      </c>
      <c r="C140" s="107" t="s">
        <v>61</v>
      </c>
      <c r="D140" s="107" t="s">
        <v>68</v>
      </c>
      <c r="E140" s="4">
        <v>2019</v>
      </c>
      <c r="F140" s="55">
        <f t="shared" si="12"/>
        <v>407.5</v>
      </c>
      <c r="G140" s="55"/>
      <c r="H140" s="55"/>
      <c r="I140" s="55">
        <v>407.5</v>
      </c>
      <c r="J140" s="55">
        <v>0</v>
      </c>
    </row>
    <row r="141" spans="1:10" ht="15.75">
      <c r="A141" s="112"/>
      <c r="B141" s="112"/>
      <c r="C141" s="108"/>
      <c r="D141" s="108"/>
      <c r="E141" s="4">
        <v>2020</v>
      </c>
      <c r="F141" s="55">
        <f t="shared" si="12"/>
        <v>1504.97078</v>
      </c>
      <c r="G141" s="55"/>
      <c r="H141" s="55"/>
      <c r="I141" s="55">
        <f>1386.49078+118.48</f>
        <v>1504.97078</v>
      </c>
      <c r="J141" s="55">
        <v>0</v>
      </c>
    </row>
    <row r="142" spans="1:10" ht="15.75">
      <c r="A142" s="112"/>
      <c r="B142" s="112"/>
      <c r="C142" s="108"/>
      <c r="D142" s="108" t="s">
        <v>68</v>
      </c>
      <c r="E142" s="4">
        <v>2021</v>
      </c>
      <c r="F142" s="55">
        <f t="shared" si="12"/>
        <v>0</v>
      </c>
      <c r="G142" s="55"/>
      <c r="H142" s="55"/>
      <c r="I142" s="55">
        <v>0</v>
      </c>
      <c r="J142" s="55">
        <v>0</v>
      </c>
    </row>
    <row r="143" spans="1:10" ht="15.75">
      <c r="A143" s="112"/>
      <c r="B143" s="112"/>
      <c r="C143" s="108"/>
      <c r="D143" s="108"/>
      <c r="E143" s="4">
        <v>2022</v>
      </c>
      <c r="F143" s="55">
        <f t="shared" si="12"/>
        <v>0</v>
      </c>
      <c r="G143" s="55"/>
      <c r="H143" s="55"/>
      <c r="I143" s="55">
        <v>0</v>
      </c>
      <c r="J143" s="55">
        <v>0</v>
      </c>
    </row>
    <row r="144" spans="1:10" ht="15.75">
      <c r="A144" s="112"/>
      <c r="B144" s="112"/>
      <c r="C144" s="108"/>
      <c r="D144" s="108"/>
      <c r="E144" s="4">
        <v>2023</v>
      </c>
      <c r="F144" s="55">
        <f t="shared" si="12"/>
        <v>0</v>
      </c>
      <c r="G144" s="55"/>
      <c r="H144" s="55"/>
      <c r="I144" s="55">
        <v>0</v>
      </c>
      <c r="J144" s="55"/>
    </row>
    <row r="145" spans="1:10" ht="15.75">
      <c r="A145" s="112"/>
      <c r="B145" s="113"/>
      <c r="C145" s="109"/>
      <c r="D145" s="109"/>
      <c r="E145" s="4">
        <v>2024</v>
      </c>
      <c r="F145" s="55">
        <f t="shared" si="12"/>
        <v>12</v>
      </c>
      <c r="G145" s="55"/>
      <c r="H145" s="55"/>
      <c r="I145" s="55">
        <v>12</v>
      </c>
      <c r="J145" s="55">
        <v>0</v>
      </c>
    </row>
    <row r="146" spans="1:10" ht="15.75">
      <c r="A146" s="113"/>
      <c r="B146" s="50" t="s">
        <v>1</v>
      </c>
      <c r="C146" s="49"/>
      <c r="D146" s="49"/>
      <c r="E146" s="96"/>
      <c r="F146" s="55">
        <f t="shared" si="12"/>
        <v>1924.47078</v>
      </c>
      <c r="G146" s="55">
        <f>SUM(G140:G145)</f>
        <v>0</v>
      </c>
      <c r="H146" s="55">
        <f>SUM(H140:H145)</f>
        <v>0</v>
      </c>
      <c r="I146" s="55">
        <f>SUM(I140:I145)</f>
        <v>1924.47078</v>
      </c>
      <c r="J146" s="55">
        <v>0</v>
      </c>
    </row>
    <row r="147" spans="1:10" ht="15.75" customHeight="1">
      <c r="A147" s="134">
        <f>A140+1</f>
        <v>20</v>
      </c>
      <c r="B147" s="118" t="s">
        <v>31</v>
      </c>
      <c r="C147" s="107" t="s">
        <v>61</v>
      </c>
      <c r="D147" s="107" t="s">
        <v>68</v>
      </c>
      <c r="E147" s="4">
        <v>2019</v>
      </c>
      <c r="F147" s="55">
        <f t="shared" si="12"/>
        <v>6419.6</v>
      </c>
      <c r="G147" s="55"/>
      <c r="H147" s="55">
        <v>844.5</v>
      </c>
      <c r="I147" s="55">
        <v>5575.1</v>
      </c>
      <c r="J147" s="55">
        <v>0</v>
      </c>
    </row>
    <row r="148" spans="1:10" ht="15.75">
      <c r="A148" s="112"/>
      <c r="B148" s="112"/>
      <c r="C148" s="108"/>
      <c r="D148" s="108"/>
      <c r="E148" s="4">
        <v>2020</v>
      </c>
      <c r="F148" s="55">
        <f t="shared" si="12"/>
        <v>1311.8600000000001</v>
      </c>
      <c r="G148" s="55"/>
      <c r="H148" s="55">
        <v>800.1</v>
      </c>
      <c r="I148" s="55">
        <v>511.76</v>
      </c>
      <c r="J148" s="55">
        <v>0</v>
      </c>
    </row>
    <row r="149" spans="1:10" ht="15.75">
      <c r="A149" s="112"/>
      <c r="B149" s="112"/>
      <c r="C149" s="108"/>
      <c r="D149" s="108" t="s">
        <v>68</v>
      </c>
      <c r="E149" s="4">
        <v>2021</v>
      </c>
      <c r="F149" s="55">
        <f t="shared" si="12"/>
        <v>904.088</v>
      </c>
      <c r="G149" s="55"/>
      <c r="H149" s="55">
        <v>795.6</v>
      </c>
      <c r="I149" s="55">
        <v>108.488</v>
      </c>
      <c r="J149" s="55">
        <v>0</v>
      </c>
    </row>
    <row r="150" spans="1:10" ht="15.75">
      <c r="A150" s="112"/>
      <c r="B150" s="112"/>
      <c r="C150" s="108"/>
      <c r="D150" s="108"/>
      <c r="E150" s="4">
        <v>2022</v>
      </c>
      <c r="F150" s="55">
        <f t="shared" si="12"/>
        <v>901.9</v>
      </c>
      <c r="G150" s="55"/>
      <c r="H150" s="55">
        <v>795.6</v>
      </c>
      <c r="I150" s="55">
        <v>106.3</v>
      </c>
      <c r="J150" s="55">
        <v>0</v>
      </c>
    </row>
    <row r="151" spans="1:10" ht="15.75">
      <c r="A151" s="112"/>
      <c r="B151" s="112"/>
      <c r="C151" s="108"/>
      <c r="D151" s="108"/>
      <c r="E151" s="4">
        <v>2023</v>
      </c>
      <c r="F151" s="55">
        <f t="shared" si="12"/>
        <v>917.3000000000001</v>
      </c>
      <c r="G151" s="55"/>
      <c r="H151" s="55">
        <v>813.7</v>
      </c>
      <c r="I151" s="55">
        <v>103.6</v>
      </c>
      <c r="J151" s="55"/>
    </row>
    <row r="152" spans="1:10" ht="15.75">
      <c r="A152" s="112"/>
      <c r="B152" s="113"/>
      <c r="C152" s="109"/>
      <c r="D152" s="109"/>
      <c r="E152" s="4">
        <v>2024</v>
      </c>
      <c r="F152" s="55">
        <f t="shared" si="12"/>
        <v>21196.1</v>
      </c>
      <c r="G152" s="55"/>
      <c r="H152" s="55"/>
      <c r="I152" s="55">
        <v>21196.1</v>
      </c>
      <c r="J152" s="55">
        <v>0</v>
      </c>
    </row>
    <row r="153" spans="1:10" ht="15.75">
      <c r="A153" s="113"/>
      <c r="B153" s="50" t="s">
        <v>1</v>
      </c>
      <c r="C153" s="49"/>
      <c r="D153" s="49"/>
      <c r="E153" s="96"/>
      <c r="F153" s="55">
        <f t="shared" si="12"/>
        <v>31650.847999999998</v>
      </c>
      <c r="G153" s="55">
        <f>SUM(G147:G152)</f>
        <v>0</v>
      </c>
      <c r="H153" s="55">
        <f>SUM(H147:H152)</f>
        <v>4049.5</v>
      </c>
      <c r="I153" s="55">
        <f>SUM(I147:I152)</f>
        <v>27601.347999999998</v>
      </c>
      <c r="J153" s="55">
        <v>0</v>
      </c>
    </row>
    <row r="154" spans="1:10" ht="15.75" customHeight="1">
      <c r="A154" s="134">
        <f>A147+1</f>
        <v>21</v>
      </c>
      <c r="B154" s="118" t="s">
        <v>78</v>
      </c>
      <c r="C154" s="107" t="s">
        <v>61</v>
      </c>
      <c r="D154" s="107" t="s">
        <v>68</v>
      </c>
      <c r="E154" s="4">
        <v>2019</v>
      </c>
      <c r="F154" s="55">
        <f t="shared" si="12"/>
        <v>3390.1</v>
      </c>
      <c r="G154" s="55"/>
      <c r="H154" s="55">
        <v>3390.1</v>
      </c>
      <c r="I154" s="55"/>
      <c r="J154" s="55"/>
    </row>
    <row r="155" spans="1:10" ht="15.75">
      <c r="A155" s="112"/>
      <c r="B155" s="112"/>
      <c r="C155" s="108"/>
      <c r="D155" s="108"/>
      <c r="E155" s="4">
        <v>2020</v>
      </c>
      <c r="F155" s="55">
        <f t="shared" si="12"/>
        <v>7500.82106</v>
      </c>
      <c r="G155" s="55"/>
      <c r="H155" s="55">
        <v>7125.78</v>
      </c>
      <c r="I155" s="55">
        <v>375.0410600000001</v>
      </c>
      <c r="J155" s="55"/>
    </row>
    <row r="156" spans="1:10" ht="15.75">
      <c r="A156" s="112"/>
      <c r="B156" s="112"/>
      <c r="C156" s="108"/>
      <c r="D156" s="108" t="s">
        <v>68</v>
      </c>
      <c r="E156" s="4">
        <v>2021</v>
      </c>
      <c r="F156" s="55">
        <f t="shared" si="12"/>
        <v>5999.76685</v>
      </c>
      <c r="G156" s="55"/>
      <c r="H156" s="55">
        <v>5699.7785</v>
      </c>
      <c r="I156" s="55">
        <v>299.98834999999997</v>
      </c>
      <c r="J156" s="55"/>
    </row>
    <row r="157" spans="1:10" ht="15.75">
      <c r="A157" s="112"/>
      <c r="B157" s="112"/>
      <c r="C157" s="108"/>
      <c r="D157" s="108"/>
      <c r="E157" s="4">
        <v>2022</v>
      </c>
      <c r="F157" s="55">
        <f t="shared" si="12"/>
        <v>0</v>
      </c>
      <c r="G157" s="55"/>
      <c r="H157" s="55"/>
      <c r="I157" s="55"/>
      <c r="J157" s="55"/>
    </row>
    <row r="158" spans="1:10" ht="15.75">
      <c r="A158" s="112"/>
      <c r="B158" s="112"/>
      <c r="C158" s="108"/>
      <c r="D158" s="108"/>
      <c r="E158" s="4">
        <v>2023</v>
      </c>
      <c r="F158" s="55">
        <f t="shared" si="12"/>
        <v>0</v>
      </c>
      <c r="G158" s="55"/>
      <c r="H158" s="55"/>
      <c r="I158" s="55"/>
      <c r="J158" s="55"/>
    </row>
    <row r="159" spans="1:10" ht="15.75">
      <c r="A159" s="112"/>
      <c r="B159" s="113"/>
      <c r="C159" s="109"/>
      <c r="D159" s="109"/>
      <c r="E159" s="4">
        <v>2024</v>
      </c>
      <c r="F159" s="55">
        <f t="shared" si="12"/>
        <v>0</v>
      </c>
      <c r="G159" s="55"/>
      <c r="H159" s="55"/>
      <c r="I159" s="55"/>
      <c r="J159" s="55"/>
    </row>
    <row r="160" spans="1:10" ht="15.75">
      <c r="A160" s="113"/>
      <c r="B160" s="50" t="s">
        <v>1</v>
      </c>
      <c r="C160" s="49"/>
      <c r="D160" s="49"/>
      <c r="E160" s="96"/>
      <c r="F160" s="55">
        <f t="shared" si="12"/>
        <v>16890.68791</v>
      </c>
      <c r="G160" s="55">
        <f>SUM(G154:G159)</f>
        <v>0</v>
      </c>
      <c r="H160" s="55">
        <f>SUM(H154:H159)</f>
        <v>16215.6585</v>
      </c>
      <c r="I160" s="55">
        <f>SUM(I154:I159)</f>
        <v>675.0294100000001</v>
      </c>
      <c r="J160" s="55">
        <v>0</v>
      </c>
    </row>
    <row r="161" spans="1:10" ht="15.75" customHeight="1">
      <c r="A161" s="134">
        <f>A154+1</f>
        <v>22</v>
      </c>
      <c r="B161" s="118" t="s">
        <v>200</v>
      </c>
      <c r="C161" s="107" t="s">
        <v>61</v>
      </c>
      <c r="D161" s="107" t="s">
        <v>68</v>
      </c>
      <c r="E161" s="4">
        <v>2019</v>
      </c>
      <c r="F161" s="55">
        <f t="shared" si="12"/>
        <v>0</v>
      </c>
      <c r="G161" s="55"/>
      <c r="H161" s="55"/>
      <c r="I161" s="55"/>
      <c r="J161" s="55"/>
    </row>
    <row r="162" spans="1:10" ht="15.75">
      <c r="A162" s="112"/>
      <c r="B162" s="112"/>
      <c r="C162" s="108"/>
      <c r="D162" s="108"/>
      <c r="E162" s="4">
        <v>2020</v>
      </c>
      <c r="F162" s="55">
        <f t="shared" si="12"/>
        <v>230</v>
      </c>
      <c r="G162" s="55"/>
      <c r="H162" s="55">
        <v>202.4</v>
      </c>
      <c r="I162" s="55">
        <v>27.6</v>
      </c>
      <c r="J162" s="55"/>
    </row>
    <row r="163" spans="1:10" ht="15.75">
      <c r="A163" s="112"/>
      <c r="B163" s="112"/>
      <c r="C163" s="108"/>
      <c r="D163" s="108" t="s">
        <v>68</v>
      </c>
      <c r="E163" s="4">
        <v>2021</v>
      </c>
      <c r="F163" s="55">
        <f t="shared" si="12"/>
        <v>230</v>
      </c>
      <c r="G163" s="55"/>
      <c r="H163" s="55">
        <v>202.4</v>
      </c>
      <c r="I163" s="55">
        <v>27.6</v>
      </c>
      <c r="J163" s="55"/>
    </row>
    <row r="164" spans="1:10" ht="15.75">
      <c r="A164" s="112"/>
      <c r="B164" s="112"/>
      <c r="C164" s="108"/>
      <c r="D164" s="108"/>
      <c r="E164" s="4">
        <v>2022</v>
      </c>
      <c r="F164" s="55">
        <f t="shared" si="12"/>
        <v>27.1</v>
      </c>
      <c r="G164" s="55"/>
      <c r="H164" s="55"/>
      <c r="I164" s="55">
        <v>27.1</v>
      </c>
      <c r="J164" s="55"/>
    </row>
    <row r="165" spans="1:10" ht="15.75">
      <c r="A165" s="112"/>
      <c r="B165" s="112"/>
      <c r="C165" s="108"/>
      <c r="D165" s="108"/>
      <c r="E165" s="4">
        <v>2023</v>
      </c>
      <c r="F165" s="55">
        <f t="shared" si="12"/>
        <v>26.4</v>
      </c>
      <c r="G165" s="55"/>
      <c r="H165" s="55"/>
      <c r="I165" s="55">
        <v>26.4</v>
      </c>
      <c r="J165" s="55"/>
    </row>
    <row r="166" spans="1:10" ht="15.75">
      <c r="A166" s="112"/>
      <c r="B166" s="113"/>
      <c r="C166" s="109"/>
      <c r="D166" s="109"/>
      <c r="E166" s="4">
        <v>2024</v>
      </c>
      <c r="F166" s="55">
        <f t="shared" si="12"/>
        <v>0</v>
      </c>
      <c r="G166" s="55"/>
      <c r="H166" s="55"/>
      <c r="I166" s="55"/>
      <c r="J166" s="55"/>
    </row>
    <row r="167" spans="1:10" ht="15.75">
      <c r="A167" s="113"/>
      <c r="B167" s="50" t="s">
        <v>1</v>
      </c>
      <c r="C167" s="49"/>
      <c r="D167" s="49"/>
      <c r="E167" s="96"/>
      <c r="F167" s="55">
        <f t="shared" si="12"/>
        <v>513.5</v>
      </c>
      <c r="G167" s="55">
        <f>SUM(G161:G166)</f>
        <v>0</v>
      </c>
      <c r="H167" s="55">
        <f>SUM(H161:H166)</f>
        <v>404.8</v>
      </c>
      <c r="I167" s="55">
        <f>SUM(I161:I166)</f>
        <v>108.70000000000002</v>
      </c>
      <c r="J167" s="55">
        <v>0</v>
      </c>
    </row>
    <row r="168" spans="1:10" ht="15.75" customHeight="1">
      <c r="A168" s="134">
        <f>A161+1</f>
        <v>23</v>
      </c>
      <c r="B168" s="118" t="s">
        <v>226</v>
      </c>
      <c r="C168" s="107" t="s">
        <v>61</v>
      </c>
      <c r="D168" s="107" t="s">
        <v>68</v>
      </c>
      <c r="E168" s="4">
        <v>2019</v>
      </c>
      <c r="F168" s="55">
        <f t="shared" si="12"/>
        <v>0</v>
      </c>
      <c r="G168" s="55"/>
      <c r="H168" s="55"/>
      <c r="I168" s="55"/>
      <c r="J168" s="55"/>
    </row>
    <row r="169" spans="1:10" ht="15.75">
      <c r="A169" s="112"/>
      <c r="B169" s="112"/>
      <c r="C169" s="108"/>
      <c r="D169" s="108"/>
      <c r="E169" s="4">
        <v>2020</v>
      </c>
      <c r="F169" s="55">
        <f t="shared" si="12"/>
        <v>500</v>
      </c>
      <c r="G169" s="55"/>
      <c r="H169" s="55">
        <v>500</v>
      </c>
      <c r="I169" s="55"/>
      <c r="J169" s="55"/>
    </row>
    <row r="170" spans="1:10" ht="15.75">
      <c r="A170" s="112"/>
      <c r="B170" s="112"/>
      <c r="C170" s="108"/>
      <c r="D170" s="108" t="s">
        <v>68</v>
      </c>
      <c r="E170" s="4">
        <v>2021</v>
      </c>
      <c r="F170" s="55">
        <f t="shared" si="12"/>
        <v>0</v>
      </c>
      <c r="G170" s="55"/>
      <c r="H170" s="55"/>
      <c r="I170" s="55">
        <v>0</v>
      </c>
      <c r="J170" s="55"/>
    </row>
    <row r="171" spans="1:10" ht="15.75">
      <c r="A171" s="112"/>
      <c r="B171" s="112"/>
      <c r="C171" s="108"/>
      <c r="D171" s="108"/>
      <c r="E171" s="4">
        <v>2022</v>
      </c>
      <c r="F171" s="55">
        <f t="shared" si="12"/>
        <v>0</v>
      </c>
      <c r="G171" s="55"/>
      <c r="H171" s="55"/>
      <c r="I171" s="55">
        <v>0</v>
      </c>
      <c r="J171" s="55"/>
    </row>
    <row r="172" spans="1:10" ht="15.75">
      <c r="A172" s="112"/>
      <c r="B172" s="112"/>
      <c r="C172" s="108"/>
      <c r="D172" s="108"/>
      <c r="E172" s="4">
        <v>2023</v>
      </c>
      <c r="F172" s="55">
        <f t="shared" si="12"/>
        <v>0</v>
      </c>
      <c r="G172" s="55"/>
      <c r="H172" s="55"/>
      <c r="I172" s="55"/>
      <c r="J172" s="55"/>
    </row>
    <row r="173" spans="1:10" ht="15.75">
      <c r="A173" s="112"/>
      <c r="B173" s="113"/>
      <c r="C173" s="109"/>
      <c r="D173" s="109"/>
      <c r="E173" s="4">
        <v>2024</v>
      </c>
      <c r="F173" s="55">
        <f t="shared" si="12"/>
        <v>0</v>
      </c>
      <c r="G173" s="55"/>
      <c r="H173" s="55"/>
      <c r="I173" s="55"/>
      <c r="J173" s="55"/>
    </row>
    <row r="174" spans="1:10" ht="15.75">
      <c r="A174" s="113"/>
      <c r="B174" s="50" t="s">
        <v>1</v>
      </c>
      <c r="C174" s="49"/>
      <c r="D174" s="49"/>
      <c r="E174" s="96"/>
      <c r="F174" s="55">
        <f t="shared" si="12"/>
        <v>500</v>
      </c>
      <c r="G174" s="55">
        <f>SUM(G168:G173)</f>
        <v>0</v>
      </c>
      <c r="H174" s="55">
        <f>SUM(H168:H173)</f>
        <v>500</v>
      </c>
      <c r="I174" s="55">
        <f>SUM(I168:I173)</f>
        <v>0</v>
      </c>
      <c r="J174" s="55">
        <v>0</v>
      </c>
    </row>
    <row r="175" spans="1:10" ht="15.75" customHeight="1">
      <c r="A175" s="134">
        <f>A154+1</f>
        <v>22</v>
      </c>
      <c r="B175" s="107" t="s">
        <v>186</v>
      </c>
      <c r="C175" s="107" t="s">
        <v>61</v>
      </c>
      <c r="D175" s="107" t="s">
        <v>69</v>
      </c>
      <c r="E175" s="4">
        <v>2019</v>
      </c>
      <c r="F175" s="102">
        <f aca="true" t="shared" si="13" ref="F175:F180">SUM(G175:J175)</f>
        <v>376057.30000000005</v>
      </c>
      <c r="G175" s="102">
        <f aca="true" t="shared" si="14" ref="G175:J180">SUM(G203,G329,G364,G182,G189,G196,G476,G497,G504,G511,G518,G525,G532,G539)</f>
        <v>1081.9</v>
      </c>
      <c r="H175" s="102">
        <f t="shared" si="14"/>
        <v>266295.8</v>
      </c>
      <c r="I175" s="102">
        <f t="shared" si="14"/>
        <v>108679.6</v>
      </c>
      <c r="J175" s="54">
        <f t="shared" si="14"/>
        <v>0</v>
      </c>
    </row>
    <row r="176" spans="1:10" ht="15.75">
      <c r="A176" s="112"/>
      <c r="B176" s="112"/>
      <c r="C176" s="108"/>
      <c r="D176" s="108"/>
      <c r="E176" s="4">
        <v>2020</v>
      </c>
      <c r="F176" s="102">
        <f t="shared" si="13"/>
        <v>458065.55767999997</v>
      </c>
      <c r="G176" s="102">
        <f t="shared" si="14"/>
        <v>12392.03389</v>
      </c>
      <c r="H176" s="102">
        <f t="shared" si="14"/>
        <v>323458.38751</v>
      </c>
      <c r="I176" s="102">
        <f t="shared" si="14"/>
        <v>122215.13627999999</v>
      </c>
      <c r="J176" s="54">
        <f t="shared" si="14"/>
        <v>0</v>
      </c>
    </row>
    <row r="177" spans="1:10" ht="15.75">
      <c r="A177" s="112"/>
      <c r="B177" s="112"/>
      <c r="C177" s="108"/>
      <c r="D177" s="108" t="s">
        <v>68</v>
      </c>
      <c r="E177" s="4">
        <v>2021</v>
      </c>
      <c r="F177" s="102">
        <f t="shared" si="13"/>
        <v>447925.566</v>
      </c>
      <c r="G177" s="102">
        <f t="shared" si="14"/>
        <v>12821.2</v>
      </c>
      <c r="H177" s="102">
        <f t="shared" si="14"/>
        <v>314738.0737</v>
      </c>
      <c r="I177" s="102">
        <f t="shared" si="14"/>
        <v>120366.29229999999</v>
      </c>
      <c r="J177" s="54">
        <f t="shared" si="14"/>
        <v>0</v>
      </c>
    </row>
    <row r="178" spans="1:10" ht="15.75">
      <c r="A178" s="112"/>
      <c r="B178" s="112"/>
      <c r="C178" s="108"/>
      <c r="D178" s="108"/>
      <c r="E178" s="4">
        <v>2022</v>
      </c>
      <c r="F178" s="102">
        <f t="shared" si="13"/>
        <v>459008</v>
      </c>
      <c r="G178" s="102">
        <f t="shared" si="14"/>
        <v>12821.2</v>
      </c>
      <c r="H178" s="102">
        <f t="shared" si="14"/>
        <v>328412.7</v>
      </c>
      <c r="I178" s="102">
        <f t="shared" si="14"/>
        <v>117774.09999999999</v>
      </c>
      <c r="J178" s="54">
        <f t="shared" si="14"/>
        <v>0</v>
      </c>
    </row>
    <row r="179" spans="1:10" ht="15.75">
      <c r="A179" s="112"/>
      <c r="B179" s="112"/>
      <c r="C179" s="108"/>
      <c r="D179" s="108"/>
      <c r="E179" s="4">
        <v>2023</v>
      </c>
      <c r="F179" s="102">
        <f t="shared" si="13"/>
        <v>441858</v>
      </c>
      <c r="G179" s="102">
        <f t="shared" si="14"/>
        <v>0</v>
      </c>
      <c r="H179" s="102">
        <f t="shared" si="14"/>
        <v>326896.5</v>
      </c>
      <c r="I179" s="102">
        <f t="shared" si="14"/>
        <v>114961.5</v>
      </c>
      <c r="J179" s="54">
        <f t="shared" si="14"/>
        <v>0</v>
      </c>
    </row>
    <row r="180" spans="1:10" ht="15.75">
      <c r="A180" s="112"/>
      <c r="B180" s="113"/>
      <c r="C180" s="109"/>
      <c r="D180" s="109"/>
      <c r="E180" s="4">
        <v>2024</v>
      </c>
      <c r="F180" s="102">
        <f t="shared" si="13"/>
        <v>127640.5</v>
      </c>
      <c r="G180" s="102">
        <f t="shared" si="14"/>
        <v>0</v>
      </c>
      <c r="H180" s="102">
        <f t="shared" si="14"/>
        <v>0</v>
      </c>
      <c r="I180" s="102">
        <f t="shared" si="14"/>
        <v>127640.5</v>
      </c>
      <c r="J180" s="54">
        <f t="shared" si="14"/>
        <v>0</v>
      </c>
    </row>
    <row r="181" spans="1:10" ht="15.75">
      <c r="A181" s="113"/>
      <c r="B181" s="49" t="s">
        <v>1</v>
      </c>
      <c r="C181" s="49"/>
      <c r="D181" s="49"/>
      <c r="E181" s="96"/>
      <c r="F181" s="102">
        <f>SUM(F175:F180)</f>
        <v>2310554.92368</v>
      </c>
      <c r="G181" s="102">
        <f>SUM(G175:G180)</f>
        <v>39116.33389</v>
      </c>
      <c r="H181" s="102">
        <f>SUM(H175:H180)</f>
        <v>1559801.4612099999</v>
      </c>
      <c r="I181" s="102">
        <f>SUM(I175:I180)</f>
        <v>711637.12858</v>
      </c>
      <c r="J181" s="54">
        <f>SUM(J175:J180)</f>
        <v>0</v>
      </c>
    </row>
    <row r="182" spans="1:10" ht="15.75" customHeight="1">
      <c r="A182" s="134">
        <f>A175+1</f>
        <v>23</v>
      </c>
      <c r="B182" s="107" t="s">
        <v>85</v>
      </c>
      <c r="C182" s="107" t="s">
        <v>61</v>
      </c>
      <c r="D182" s="107" t="s">
        <v>69</v>
      </c>
      <c r="E182" s="4">
        <v>2019</v>
      </c>
      <c r="F182" s="55">
        <f aca="true" t="shared" si="15" ref="F182:F188">SUM(G182:J182)</f>
        <v>95168.3</v>
      </c>
      <c r="G182" s="55">
        <v>0</v>
      </c>
      <c r="H182" s="55">
        <v>54480.5</v>
      </c>
      <c r="I182" s="55">
        <v>40687.8</v>
      </c>
      <c r="J182" s="55">
        <v>0</v>
      </c>
    </row>
    <row r="183" spans="1:10" ht="15.75">
      <c r="A183" s="112"/>
      <c r="B183" s="145"/>
      <c r="C183" s="145"/>
      <c r="D183" s="145"/>
      <c r="E183" s="4">
        <v>2020</v>
      </c>
      <c r="F183" s="55">
        <f t="shared" si="15"/>
        <v>48027.57261</v>
      </c>
      <c r="G183" s="55">
        <v>0</v>
      </c>
      <c r="H183" s="55"/>
      <c r="I183" s="55">
        <v>48027.57261</v>
      </c>
      <c r="J183" s="55">
        <v>0</v>
      </c>
    </row>
    <row r="184" spans="1:10" ht="15.75">
      <c r="A184" s="112"/>
      <c r="B184" s="145"/>
      <c r="C184" s="145"/>
      <c r="D184" s="145"/>
      <c r="E184" s="4">
        <v>2021</v>
      </c>
      <c r="F184" s="55">
        <f t="shared" si="15"/>
        <v>49245.7</v>
      </c>
      <c r="G184" s="55">
        <v>0</v>
      </c>
      <c r="H184" s="55"/>
      <c r="I184" s="55">
        <v>49245.7</v>
      </c>
      <c r="J184" s="55">
        <v>0</v>
      </c>
    </row>
    <row r="185" spans="1:10" ht="15.75">
      <c r="A185" s="112"/>
      <c r="B185" s="145"/>
      <c r="C185" s="145"/>
      <c r="D185" s="145"/>
      <c r="E185" s="4">
        <v>2022</v>
      </c>
      <c r="F185" s="55">
        <f t="shared" si="15"/>
        <v>48432.9</v>
      </c>
      <c r="G185" s="55">
        <v>0</v>
      </c>
      <c r="H185" s="55"/>
      <c r="I185" s="55">
        <v>48432.9</v>
      </c>
      <c r="J185" s="55">
        <v>0</v>
      </c>
    </row>
    <row r="186" spans="1:10" ht="15.75">
      <c r="A186" s="112"/>
      <c r="B186" s="145"/>
      <c r="C186" s="145"/>
      <c r="D186" s="145"/>
      <c r="E186" s="4">
        <v>2023</v>
      </c>
      <c r="F186" s="55">
        <f t="shared" si="15"/>
        <v>47388.6</v>
      </c>
      <c r="G186" s="55"/>
      <c r="H186" s="55"/>
      <c r="I186" s="55">
        <v>47388.6</v>
      </c>
      <c r="J186" s="55"/>
    </row>
    <row r="187" spans="1:10" ht="15.75">
      <c r="A187" s="112"/>
      <c r="B187" s="146"/>
      <c r="C187" s="146"/>
      <c r="D187" s="146"/>
      <c r="E187" s="4">
        <v>2024</v>
      </c>
      <c r="F187" s="55">
        <f t="shared" si="15"/>
        <v>48710.6</v>
      </c>
      <c r="G187" s="55">
        <v>0</v>
      </c>
      <c r="H187" s="55"/>
      <c r="I187" s="55">
        <v>48710.6</v>
      </c>
      <c r="J187" s="55">
        <v>0</v>
      </c>
    </row>
    <row r="188" spans="1:10" ht="15.75">
      <c r="A188" s="113"/>
      <c r="B188" s="50" t="s">
        <v>1</v>
      </c>
      <c r="C188" s="49"/>
      <c r="D188" s="49"/>
      <c r="E188" s="96"/>
      <c r="F188" s="55">
        <f t="shared" si="15"/>
        <v>336973.67261</v>
      </c>
      <c r="G188" s="55">
        <f>SUM(G182:G187)</f>
        <v>0</v>
      </c>
      <c r="H188" s="55">
        <f>SUM(H182:H187)</f>
        <v>54480.5</v>
      </c>
      <c r="I188" s="55">
        <f>SUM(I182:I187)</f>
        <v>282493.17261</v>
      </c>
      <c r="J188" s="55">
        <f>SUM(J182:J187)</f>
        <v>0</v>
      </c>
    </row>
    <row r="189" spans="1:10" ht="15.75" customHeight="1">
      <c r="A189" s="134">
        <f>A182+1</f>
        <v>24</v>
      </c>
      <c r="B189" s="107" t="s">
        <v>86</v>
      </c>
      <c r="C189" s="107" t="s">
        <v>61</v>
      </c>
      <c r="D189" s="107" t="s">
        <v>69</v>
      </c>
      <c r="E189" s="4">
        <v>2019</v>
      </c>
      <c r="F189" s="55">
        <f>SUM(G189:J189)</f>
        <v>252797.5</v>
      </c>
      <c r="G189" s="55">
        <v>0</v>
      </c>
      <c r="H189" s="55">
        <v>201742.8</v>
      </c>
      <c r="I189" s="55">
        <v>51054.7</v>
      </c>
      <c r="J189" s="55">
        <v>0</v>
      </c>
    </row>
    <row r="190" spans="1:10" ht="15.75">
      <c r="A190" s="112"/>
      <c r="B190" s="116"/>
      <c r="C190" s="108"/>
      <c r="D190" s="108"/>
      <c r="E190" s="4">
        <v>2020</v>
      </c>
      <c r="F190" s="55">
        <f aca="true" t="shared" si="16" ref="F190:F195">SUM(G190:J190)</f>
        <v>60503.60545</v>
      </c>
      <c r="G190" s="55">
        <v>0</v>
      </c>
      <c r="H190" s="55"/>
      <c r="I190" s="55">
        <v>60503.60545</v>
      </c>
      <c r="J190" s="55">
        <v>0</v>
      </c>
    </row>
    <row r="191" spans="1:10" ht="15.75">
      <c r="A191" s="112"/>
      <c r="B191" s="116"/>
      <c r="C191" s="108"/>
      <c r="D191" s="108" t="s">
        <v>68</v>
      </c>
      <c r="E191" s="4">
        <v>2021</v>
      </c>
      <c r="F191" s="55">
        <f t="shared" si="16"/>
        <v>66653.2</v>
      </c>
      <c r="G191" s="55">
        <v>0</v>
      </c>
      <c r="H191" s="55"/>
      <c r="I191" s="55">
        <v>66653.2</v>
      </c>
      <c r="J191" s="55">
        <v>0</v>
      </c>
    </row>
    <row r="192" spans="1:10" ht="15.75">
      <c r="A192" s="112"/>
      <c r="B192" s="116"/>
      <c r="C192" s="108"/>
      <c r="D192" s="108"/>
      <c r="E192" s="4">
        <v>2022</v>
      </c>
      <c r="F192" s="55">
        <f t="shared" si="16"/>
        <v>65334.6</v>
      </c>
      <c r="G192" s="55">
        <v>0</v>
      </c>
      <c r="H192" s="55"/>
      <c r="I192" s="55">
        <v>65334.6</v>
      </c>
      <c r="J192" s="55">
        <v>0</v>
      </c>
    </row>
    <row r="193" spans="1:10" ht="15.75">
      <c r="A193" s="112"/>
      <c r="B193" s="116"/>
      <c r="C193" s="108"/>
      <c r="D193" s="108"/>
      <c r="E193" s="4">
        <v>2023</v>
      </c>
      <c r="F193" s="55">
        <f t="shared" si="16"/>
        <v>63668.4</v>
      </c>
      <c r="G193" s="55"/>
      <c r="H193" s="55"/>
      <c r="I193" s="55">
        <v>63668.4</v>
      </c>
      <c r="J193" s="55"/>
    </row>
    <row r="194" spans="1:10" ht="15.75">
      <c r="A194" s="112"/>
      <c r="B194" s="117"/>
      <c r="C194" s="109"/>
      <c r="D194" s="109"/>
      <c r="E194" s="4">
        <v>2024</v>
      </c>
      <c r="F194" s="55">
        <f t="shared" si="16"/>
        <v>62233.1</v>
      </c>
      <c r="G194" s="55">
        <v>0</v>
      </c>
      <c r="H194" s="55"/>
      <c r="I194" s="55">
        <v>62233.1</v>
      </c>
      <c r="J194" s="55">
        <v>0</v>
      </c>
    </row>
    <row r="195" spans="1:10" ht="15.75">
      <c r="A195" s="113"/>
      <c r="B195" s="50" t="s">
        <v>1</v>
      </c>
      <c r="C195" s="49"/>
      <c r="D195" s="49"/>
      <c r="E195" s="96"/>
      <c r="F195" s="55">
        <f t="shared" si="16"/>
        <v>571190.40545</v>
      </c>
      <c r="G195" s="55">
        <f>SUM(G189:G194)</f>
        <v>0</v>
      </c>
      <c r="H195" s="55">
        <f>SUM(H189:H194)</f>
        <v>201742.8</v>
      </c>
      <c r="I195" s="55">
        <f>SUM(I189:I194)</f>
        <v>369447.60545</v>
      </c>
      <c r="J195" s="55">
        <f>SUM(J189:J194)</f>
        <v>0</v>
      </c>
    </row>
    <row r="196" spans="1:10" ht="15.75" customHeight="1">
      <c r="A196" s="134">
        <f>A189+1</f>
        <v>25</v>
      </c>
      <c r="B196" s="107" t="s">
        <v>191</v>
      </c>
      <c r="C196" s="107" t="s">
        <v>61</v>
      </c>
      <c r="D196" s="107" t="s">
        <v>69</v>
      </c>
      <c r="E196" s="4">
        <v>2019</v>
      </c>
      <c r="F196" s="55">
        <f>SUM(G196:J196)</f>
        <v>3208.1</v>
      </c>
      <c r="G196" s="55">
        <v>0</v>
      </c>
      <c r="H196" s="55"/>
      <c r="I196" s="55">
        <v>3208.1</v>
      </c>
      <c r="J196" s="55">
        <v>0</v>
      </c>
    </row>
    <row r="197" spans="1:10" ht="15.75">
      <c r="A197" s="112"/>
      <c r="B197" s="116"/>
      <c r="C197" s="108"/>
      <c r="D197" s="108"/>
      <c r="E197" s="4">
        <v>2020</v>
      </c>
      <c r="F197" s="55">
        <f aca="true" t="shared" si="17" ref="F197:F202">SUM(G197:J197)</f>
        <v>2287.2</v>
      </c>
      <c r="G197" s="55">
        <v>0</v>
      </c>
      <c r="H197" s="55"/>
      <c r="I197" s="55">
        <v>2287.2</v>
      </c>
      <c r="J197" s="55">
        <v>0</v>
      </c>
    </row>
    <row r="198" spans="1:10" ht="15.75">
      <c r="A198" s="112"/>
      <c r="B198" s="116"/>
      <c r="C198" s="108"/>
      <c r="D198" s="108" t="s">
        <v>68</v>
      </c>
      <c r="E198" s="4">
        <v>2021</v>
      </c>
      <c r="F198" s="55">
        <f t="shared" si="17"/>
        <v>1878.4</v>
      </c>
      <c r="G198" s="55">
        <v>0</v>
      </c>
      <c r="H198" s="55"/>
      <c r="I198" s="55">
        <v>1878.4</v>
      </c>
      <c r="J198" s="55">
        <v>0</v>
      </c>
    </row>
    <row r="199" spans="1:10" ht="15.75">
      <c r="A199" s="112"/>
      <c r="B199" s="116"/>
      <c r="C199" s="108"/>
      <c r="D199" s="108"/>
      <c r="E199" s="4">
        <v>2022</v>
      </c>
      <c r="F199" s="55">
        <f t="shared" si="17"/>
        <v>1841.2</v>
      </c>
      <c r="G199" s="55">
        <v>0</v>
      </c>
      <c r="H199" s="55"/>
      <c r="I199" s="55">
        <v>1841.2</v>
      </c>
      <c r="J199" s="55">
        <v>0</v>
      </c>
    </row>
    <row r="200" spans="1:10" ht="15.75">
      <c r="A200" s="112"/>
      <c r="B200" s="116"/>
      <c r="C200" s="108"/>
      <c r="D200" s="108"/>
      <c r="E200" s="4">
        <v>2023</v>
      </c>
      <c r="F200" s="55">
        <f t="shared" si="17"/>
        <v>1794.3</v>
      </c>
      <c r="G200" s="55"/>
      <c r="H200" s="55"/>
      <c r="I200" s="55">
        <v>1794.3</v>
      </c>
      <c r="J200" s="55"/>
    </row>
    <row r="201" spans="1:10" ht="15.75">
      <c r="A201" s="112"/>
      <c r="B201" s="117"/>
      <c r="C201" s="109"/>
      <c r="D201" s="109"/>
      <c r="E201" s="4">
        <v>2024</v>
      </c>
      <c r="F201" s="55">
        <f t="shared" si="17"/>
        <v>2200</v>
      </c>
      <c r="G201" s="55">
        <v>0</v>
      </c>
      <c r="H201" s="55"/>
      <c r="I201" s="55">
        <v>2200</v>
      </c>
      <c r="J201" s="55">
        <v>0</v>
      </c>
    </row>
    <row r="202" spans="1:10" ht="15.75">
      <c r="A202" s="113"/>
      <c r="B202" s="50" t="s">
        <v>1</v>
      </c>
      <c r="C202" s="49"/>
      <c r="D202" s="49"/>
      <c r="E202" s="96"/>
      <c r="F202" s="55">
        <f t="shared" si="17"/>
        <v>13209.199999999999</v>
      </c>
      <c r="G202" s="55">
        <f>SUM(G196:G201)</f>
        <v>0</v>
      </c>
      <c r="H202" s="55">
        <f>SUM(H196:H201)</f>
        <v>0</v>
      </c>
      <c r="I202" s="55">
        <f>SUM(I196:I201)</f>
        <v>13209.199999999999</v>
      </c>
      <c r="J202" s="55">
        <f>SUM(J196:J201)</f>
        <v>0</v>
      </c>
    </row>
    <row r="203" spans="1:10" ht="15.75" customHeight="1">
      <c r="A203" s="134">
        <f>A196+1</f>
        <v>26</v>
      </c>
      <c r="B203" s="107" t="s">
        <v>84</v>
      </c>
      <c r="C203" s="107" t="s">
        <v>61</v>
      </c>
      <c r="D203" s="107" t="s">
        <v>70</v>
      </c>
      <c r="E203" s="9">
        <v>2019</v>
      </c>
      <c r="F203" s="56">
        <f aca="true" t="shared" si="18" ref="F203:F208">SUM(F210,F217,F224,F231,F238,F245,F252,F259,F266,F273,F280,F287,F294,F301,F308)</f>
        <v>23540.8</v>
      </c>
      <c r="G203" s="56">
        <f aca="true" t="shared" si="19" ref="G203:J208">SUM(G210,G217,G224,G231,G238,G245,G252,G259,G266,G273,G280,G287,G294,G301,G308,G315,G322)</f>
        <v>1081.9</v>
      </c>
      <c r="H203" s="56">
        <f t="shared" si="19"/>
        <v>9874.5</v>
      </c>
      <c r="I203" s="56">
        <f t="shared" si="19"/>
        <v>12584.400000000001</v>
      </c>
      <c r="J203" s="56">
        <f t="shared" si="19"/>
        <v>0</v>
      </c>
    </row>
    <row r="204" spans="1:10" ht="15.75">
      <c r="A204" s="112"/>
      <c r="B204" s="112"/>
      <c r="C204" s="108"/>
      <c r="D204" s="108"/>
      <c r="E204" s="9">
        <v>2020</v>
      </c>
      <c r="F204" s="56">
        <f t="shared" si="18"/>
        <v>16287.363920000002</v>
      </c>
      <c r="G204" s="56">
        <f t="shared" si="19"/>
        <v>0</v>
      </c>
      <c r="H204" s="56">
        <f t="shared" si="19"/>
        <v>9114.9</v>
      </c>
      <c r="I204" s="56">
        <f t="shared" si="19"/>
        <v>9259.463920000002</v>
      </c>
      <c r="J204" s="56">
        <f t="shared" si="19"/>
        <v>0</v>
      </c>
    </row>
    <row r="205" spans="1:10" ht="15.75">
      <c r="A205" s="112"/>
      <c r="B205" s="112"/>
      <c r="C205" s="108"/>
      <c r="D205" s="108" t="s">
        <v>68</v>
      </c>
      <c r="E205" s="9">
        <v>2021</v>
      </c>
      <c r="F205" s="56">
        <f t="shared" si="18"/>
        <v>7883.12</v>
      </c>
      <c r="G205" s="56">
        <f t="shared" si="19"/>
        <v>0</v>
      </c>
      <c r="H205" s="56">
        <f t="shared" si="19"/>
        <v>6937.099999999999</v>
      </c>
      <c r="I205" s="56">
        <f t="shared" si="19"/>
        <v>946.0200000000001</v>
      </c>
      <c r="J205" s="56">
        <f t="shared" si="19"/>
        <v>0</v>
      </c>
    </row>
    <row r="206" spans="1:10" ht="15.75">
      <c r="A206" s="112"/>
      <c r="B206" s="112"/>
      <c r="C206" s="108"/>
      <c r="D206" s="108"/>
      <c r="E206" s="9">
        <v>2022</v>
      </c>
      <c r="F206" s="56">
        <f t="shared" si="18"/>
        <v>8480.5</v>
      </c>
      <c r="G206" s="56">
        <f t="shared" si="19"/>
        <v>0</v>
      </c>
      <c r="H206" s="56">
        <f t="shared" si="19"/>
        <v>7553.099999999999</v>
      </c>
      <c r="I206" s="56">
        <f t="shared" si="19"/>
        <v>927.4</v>
      </c>
      <c r="J206" s="56">
        <f t="shared" si="19"/>
        <v>0</v>
      </c>
    </row>
    <row r="207" spans="1:10" ht="15.75">
      <c r="A207" s="112"/>
      <c r="B207" s="112"/>
      <c r="C207" s="108"/>
      <c r="D207" s="108"/>
      <c r="E207" s="9">
        <v>2023</v>
      </c>
      <c r="F207" s="56">
        <f t="shared" si="18"/>
        <v>9528.5</v>
      </c>
      <c r="G207" s="56">
        <f t="shared" si="19"/>
        <v>0</v>
      </c>
      <c r="H207" s="56">
        <f t="shared" si="19"/>
        <v>8624.8</v>
      </c>
      <c r="I207" s="56">
        <f t="shared" si="19"/>
        <v>903.6999999999999</v>
      </c>
      <c r="J207" s="56">
        <f t="shared" si="19"/>
        <v>0</v>
      </c>
    </row>
    <row r="208" spans="1:10" ht="15.75">
      <c r="A208" s="112"/>
      <c r="B208" s="113"/>
      <c r="C208" s="109"/>
      <c r="D208" s="109"/>
      <c r="E208" s="9">
        <v>2024</v>
      </c>
      <c r="F208" s="56">
        <f t="shared" si="18"/>
        <v>13275.4</v>
      </c>
      <c r="G208" s="56">
        <f t="shared" si="19"/>
        <v>0</v>
      </c>
      <c r="H208" s="56">
        <f t="shared" si="19"/>
        <v>0</v>
      </c>
      <c r="I208" s="56">
        <f t="shared" si="19"/>
        <v>13275.4</v>
      </c>
      <c r="J208" s="56">
        <f t="shared" si="19"/>
        <v>0</v>
      </c>
    </row>
    <row r="209" spans="1:10" ht="15.75">
      <c r="A209" s="113"/>
      <c r="B209" s="49" t="s">
        <v>1</v>
      </c>
      <c r="C209" s="49"/>
      <c r="D209" s="49"/>
      <c r="E209" s="96"/>
      <c r="F209" s="55">
        <f>SUM(F203:F208)</f>
        <v>78995.68392</v>
      </c>
      <c r="G209" s="55">
        <f>SUM(G203:G208)</f>
        <v>1081.9</v>
      </c>
      <c r="H209" s="55">
        <f>SUM(H203:H208)</f>
        <v>42104.399999999994</v>
      </c>
      <c r="I209" s="55">
        <f>SUM(I203:I208)</f>
        <v>37896.38392000001</v>
      </c>
      <c r="J209" s="55">
        <f>SUM(J203:J208)</f>
        <v>0</v>
      </c>
    </row>
    <row r="210" spans="1:10" ht="15.75" customHeight="1">
      <c r="A210" s="134">
        <f>A203+1</f>
        <v>27</v>
      </c>
      <c r="B210" s="118" t="s">
        <v>88</v>
      </c>
      <c r="C210" s="107" t="s">
        <v>61</v>
      </c>
      <c r="D210" s="107" t="s">
        <v>70</v>
      </c>
      <c r="E210" s="4">
        <v>2019</v>
      </c>
      <c r="F210" s="55">
        <f aca="true" t="shared" si="20" ref="F210:F215">SUM(G210:J210)</f>
        <v>11219.4</v>
      </c>
      <c r="G210" s="55">
        <v>0</v>
      </c>
      <c r="H210" s="55">
        <v>3185.5</v>
      </c>
      <c r="I210" s="55">
        <v>8033.9</v>
      </c>
      <c r="J210" s="55">
        <v>0</v>
      </c>
    </row>
    <row r="211" spans="1:10" ht="15.75">
      <c r="A211" s="112"/>
      <c r="B211" s="112"/>
      <c r="C211" s="108"/>
      <c r="D211" s="108"/>
      <c r="E211" s="4">
        <v>2020</v>
      </c>
      <c r="F211" s="55">
        <f t="shared" si="20"/>
        <v>4747.823920000001</v>
      </c>
      <c r="G211" s="55">
        <v>0</v>
      </c>
      <c r="H211" s="55">
        <v>2721.2751100000005</v>
      </c>
      <c r="I211" s="55">
        <v>2026.54881</v>
      </c>
      <c r="J211" s="55"/>
    </row>
    <row r="212" spans="1:10" ht="15.75">
      <c r="A212" s="112"/>
      <c r="B212" s="112"/>
      <c r="C212" s="108"/>
      <c r="D212" s="108" t="s">
        <v>68</v>
      </c>
      <c r="E212" s="4">
        <v>2021</v>
      </c>
      <c r="F212" s="55">
        <f t="shared" si="20"/>
        <v>3553.12</v>
      </c>
      <c r="G212" s="55">
        <v>0</v>
      </c>
      <c r="H212" s="55">
        <v>3126.7</v>
      </c>
      <c r="I212" s="55">
        <v>426.42</v>
      </c>
      <c r="J212" s="55"/>
    </row>
    <row r="213" spans="1:10" ht="15.75">
      <c r="A213" s="112"/>
      <c r="B213" s="112"/>
      <c r="C213" s="108"/>
      <c r="D213" s="108"/>
      <c r="E213" s="4">
        <v>2022</v>
      </c>
      <c r="F213" s="55">
        <f t="shared" si="20"/>
        <v>3544.7</v>
      </c>
      <c r="G213" s="55">
        <v>0</v>
      </c>
      <c r="H213" s="55">
        <v>3126.7</v>
      </c>
      <c r="I213" s="55">
        <v>418</v>
      </c>
      <c r="J213" s="55"/>
    </row>
    <row r="214" spans="1:10" ht="15.75">
      <c r="A214" s="112"/>
      <c r="B214" s="112"/>
      <c r="C214" s="108"/>
      <c r="D214" s="108"/>
      <c r="E214" s="4">
        <v>2023</v>
      </c>
      <c r="F214" s="55">
        <f t="shared" si="20"/>
        <v>3605.1000000000004</v>
      </c>
      <c r="G214" s="55"/>
      <c r="H214" s="55">
        <v>3197.8</v>
      </c>
      <c r="I214" s="55">
        <v>407.3</v>
      </c>
      <c r="J214" s="55"/>
    </row>
    <row r="215" spans="1:10" ht="15.75">
      <c r="A215" s="112"/>
      <c r="B215" s="113"/>
      <c r="C215" s="109"/>
      <c r="D215" s="109"/>
      <c r="E215" s="4">
        <v>2024</v>
      </c>
      <c r="F215" s="55">
        <f t="shared" si="20"/>
        <v>12526.8</v>
      </c>
      <c r="G215" s="55">
        <v>0</v>
      </c>
      <c r="H215" s="55"/>
      <c r="I215" s="55">
        <v>12526.8</v>
      </c>
      <c r="J215" s="55">
        <v>0</v>
      </c>
    </row>
    <row r="216" spans="1:10" ht="15.75">
      <c r="A216" s="113"/>
      <c r="B216" s="50" t="s">
        <v>1</v>
      </c>
      <c r="C216" s="49"/>
      <c r="D216" s="49"/>
      <c r="E216" s="96"/>
      <c r="F216" s="55">
        <f>SUM(F210:F215)</f>
        <v>39196.943920000005</v>
      </c>
      <c r="G216" s="55">
        <f>SUM(G210:G215)</f>
        <v>0</v>
      </c>
      <c r="H216" s="55">
        <f>SUM(H210:H215)</f>
        <v>15357.97511</v>
      </c>
      <c r="I216" s="55">
        <f>SUM(I210:I215)</f>
        <v>23838.96881</v>
      </c>
      <c r="J216" s="55">
        <f>SUM(J210:J215)</f>
        <v>0</v>
      </c>
    </row>
    <row r="217" spans="1:10" ht="15.75" customHeight="1">
      <c r="A217" s="134">
        <f>A210+1</f>
        <v>28</v>
      </c>
      <c r="B217" s="118" t="s">
        <v>89</v>
      </c>
      <c r="C217" s="107" t="s">
        <v>61</v>
      </c>
      <c r="D217" s="107" t="s">
        <v>70</v>
      </c>
      <c r="E217" s="4">
        <v>2019</v>
      </c>
      <c r="F217" s="55">
        <f aca="true" t="shared" si="21" ref="F217:F222">SUM(G217:J217)</f>
        <v>550</v>
      </c>
      <c r="G217" s="55">
        <v>0</v>
      </c>
      <c r="H217" s="55"/>
      <c r="I217" s="55">
        <v>550</v>
      </c>
      <c r="J217" s="55">
        <v>0</v>
      </c>
    </row>
    <row r="218" spans="1:10" ht="15.75">
      <c r="A218" s="112"/>
      <c r="B218" s="112"/>
      <c r="C218" s="108"/>
      <c r="D218" s="108"/>
      <c r="E218" s="4">
        <v>2020</v>
      </c>
      <c r="F218" s="55">
        <f t="shared" si="21"/>
        <v>1903.326</v>
      </c>
      <c r="G218" s="55">
        <v>0</v>
      </c>
      <c r="H218" s="55"/>
      <c r="I218" s="55">
        <f>58.3+1845.026</f>
        <v>1903.326</v>
      </c>
      <c r="J218" s="55">
        <v>0</v>
      </c>
    </row>
    <row r="219" spans="1:10" ht="15.75">
      <c r="A219" s="112"/>
      <c r="B219" s="112"/>
      <c r="C219" s="108"/>
      <c r="D219" s="108" t="s">
        <v>68</v>
      </c>
      <c r="E219" s="4">
        <v>2021</v>
      </c>
      <c r="F219" s="55">
        <f t="shared" si="21"/>
        <v>0</v>
      </c>
      <c r="G219" s="55">
        <v>0</v>
      </c>
      <c r="H219" s="55"/>
      <c r="I219" s="55">
        <v>0</v>
      </c>
      <c r="J219" s="55">
        <v>0</v>
      </c>
    </row>
    <row r="220" spans="1:10" ht="15.75">
      <c r="A220" s="112"/>
      <c r="B220" s="112"/>
      <c r="C220" s="108"/>
      <c r="D220" s="108"/>
      <c r="E220" s="4">
        <v>2022</v>
      </c>
      <c r="F220" s="55">
        <f t="shared" si="21"/>
        <v>0</v>
      </c>
      <c r="G220" s="55">
        <v>0</v>
      </c>
      <c r="H220" s="55"/>
      <c r="I220" s="55">
        <v>0</v>
      </c>
      <c r="J220" s="55">
        <v>0</v>
      </c>
    </row>
    <row r="221" spans="1:10" ht="15.75">
      <c r="A221" s="112"/>
      <c r="B221" s="112"/>
      <c r="C221" s="108"/>
      <c r="D221" s="108"/>
      <c r="E221" s="4">
        <v>2023</v>
      </c>
      <c r="F221" s="55">
        <f t="shared" si="21"/>
        <v>0</v>
      </c>
      <c r="G221" s="55"/>
      <c r="H221" s="55"/>
      <c r="I221" s="55">
        <v>0</v>
      </c>
      <c r="J221" s="55"/>
    </row>
    <row r="222" spans="1:10" ht="15.75">
      <c r="A222" s="112"/>
      <c r="B222" s="113"/>
      <c r="C222" s="109"/>
      <c r="D222" s="109"/>
      <c r="E222" s="4">
        <v>2024</v>
      </c>
      <c r="F222" s="55">
        <f t="shared" si="21"/>
        <v>208.4</v>
      </c>
      <c r="G222" s="55">
        <v>0</v>
      </c>
      <c r="H222" s="55"/>
      <c r="I222" s="55">
        <v>208.4</v>
      </c>
      <c r="J222" s="55">
        <v>0</v>
      </c>
    </row>
    <row r="223" spans="1:10" ht="15.75">
      <c r="A223" s="113"/>
      <c r="B223" s="50" t="s">
        <v>1</v>
      </c>
      <c r="C223" s="49"/>
      <c r="D223" s="49"/>
      <c r="E223" s="96"/>
      <c r="F223" s="55">
        <f>SUM(F217:F222)</f>
        <v>2661.726</v>
      </c>
      <c r="G223" s="55">
        <f>SUM(G217:G222)</f>
        <v>0</v>
      </c>
      <c r="H223" s="55">
        <f>SUM(H217:H222)</f>
        <v>0</v>
      </c>
      <c r="I223" s="55">
        <f>SUM(I217:I222)</f>
        <v>2661.726</v>
      </c>
      <c r="J223" s="55">
        <f>SUM(J217:J222)</f>
        <v>0</v>
      </c>
    </row>
    <row r="224" spans="1:10" ht="15.75" customHeight="1">
      <c r="A224" s="134">
        <f>A217+1</f>
        <v>29</v>
      </c>
      <c r="B224" s="118" t="s">
        <v>90</v>
      </c>
      <c r="C224" s="107" t="s">
        <v>61</v>
      </c>
      <c r="D224" s="107" t="s">
        <v>70</v>
      </c>
      <c r="E224" s="4">
        <v>2019</v>
      </c>
      <c r="F224" s="55">
        <f aca="true" t="shared" si="22" ref="F224:F229">SUM(G224:J224)</f>
        <v>0</v>
      </c>
      <c r="G224" s="55">
        <v>0</v>
      </c>
      <c r="H224" s="55"/>
      <c r="I224" s="55">
        <v>0</v>
      </c>
      <c r="J224" s="55">
        <v>0</v>
      </c>
    </row>
    <row r="225" spans="1:10" ht="15.75">
      <c r="A225" s="112"/>
      <c r="B225" s="112"/>
      <c r="C225" s="108"/>
      <c r="D225" s="108"/>
      <c r="E225" s="4">
        <v>2020</v>
      </c>
      <c r="F225" s="55">
        <f t="shared" si="22"/>
        <v>6600</v>
      </c>
      <c r="G225" s="55">
        <v>0</v>
      </c>
      <c r="H225" s="55">
        <v>5808</v>
      </c>
      <c r="I225" s="55">
        <v>792</v>
      </c>
      <c r="J225" s="55">
        <v>0</v>
      </c>
    </row>
    <row r="226" spans="1:10" ht="15.75">
      <c r="A226" s="112"/>
      <c r="B226" s="112"/>
      <c r="C226" s="108"/>
      <c r="D226" s="108" t="s">
        <v>68</v>
      </c>
      <c r="E226" s="4">
        <v>2021</v>
      </c>
      <c r="F226" s="55">
        <f t="shared" si="22"/>
        <v>4100</v>
      </c>
      <c r="G226" s="55">
        <v>0</v>
      </c>
      <c r="H226" s="55">
        <v>3608</v>
      </c>
      <c r="I226" s="55">
        <v>492</v>
      </c>
      <c r="J226" s="55">
        <v>0</v>
      </c>
    </row>
    <row r="227" spans="1:10" ht="15.75">
      <c r="A227" s="112"/>
      <c r="B227" s="112"/>
      <c r="C227" s="108"/>
      <c r="D227" s="108"/>
      <c r="E227" s="4">
        <v>2022</v>
      </c>
      <c r="F227" s="55">
        <f t="shared" si="22"/>
        <v>4706.3</v>
      </c>
      <c r="G227" s="55">
        <v>0</v>
      </c>
      <c r="H227" s="55">
        <v>4224</v>
      </c>
      <c r="I227" s="55">
        <v>482.3</v>
      </c>
      <c r="J227" s="55">
        <v>0</v>
      </c>
    </row>
    <row r="228" spans="1:10" ht="15.75">
      <c r="A228" s="112"/>
      <c r="B228" s="112"/>
      <c r="C228" s="108"/>
      <c r="D228" s="108"/>
      <c r="E228" s="4">
        <v>2023</v>
      </c>
      <c r="F228" s="55">
        <f t="shared" si="22"/>
        <v>5690</v>
      </c>
      <c r="G228" s="55"/>
      <c r="H228" s="55">
        <v>5220</v>
      </c>
      <c r="I228" s="55">
        <v>470</v>
      </c>
      <c r="J228" s="55"/>
    </row>
    <row r="229" spans="1:10" ht="15.75">
      <c r="A229" s="112"/>
      <c r="B229" s="113"/>
      <c r="C229" s="109"/>
      <c r="D229" s="109"/>
      <c r="E229" s="4">
        <v>2024</v>
      </c>
      <c r="F229" s="55">
        <f t="shared" si="22"/>
        <v>0</v>
      </c>
      <c r="G229" s="55">
        <v>0</v>
      </c>
      <c r="H229" s="55"/>
      <c r="I229" s="55">
        <v>0</v>
      </c>
      <c r="J229" s="55">
        <v>0</v>
      </c>
    </row>
    <row r="230" spans="1:10" ht="15.75">
      <c r="A230" s="113"/>
      <c r="B230" s="50" t="s">
        <v>1</v>
      </c>
      <c r="C230" s="49"/>
      <c r="D230" s="49"/>
      <c r="E230" s="96"/>
      <c r="F230" s="55">
        <f>SUM(F224:F229)</f>
        <v>21096.3</v>
      </c>
      <c r="G230" s="55">
        <f>SUM(G224:G229)</f>
        <v>0</v>
      </c>
      <c r="H230" s="55">
        <f>SUM(H224:H229)</f>
        <v>18860</v>
      </c>
      <c r="I230" s="55">
        <f>SUM(I224:I229)</f>
        <v>2236.3</v>
      </c>
      <c r="J230" s="55">
        <f>SUM(J224:J229)</f>
        <v>0</v>
      </c>
    </row>
    <row r="231" spans="1:10" ht="15.75" customHeight="1" hidden="1">
      <c r="A231" s="134">
        <f>A224+1</f>
        <v>30</v>
      </c>
      <c r="B231" s="118" t="s">
        <v>91</v>
      </c>
      <c r="C231" s="107" t="s">
        <v>61</v>
      </c>
      <c r="D231" s="107" t="s">
        <v>70</v>
      </c>
      <c r="E231" s="4">
        <v>2019</v>
      </c>
      <c r="F231" s="55">
        <f aca="true" t="shared" si="23" ref="F231:F236">SUM(G231:J231)</f>
        <v>0</v>
      </c>
      <c r="G231" s="55">
        <v>0</v>
      </c>
      <c r="H231" s="55"/>
      <c r="I231" s="55">
        <v>0</v>
      </c>
      <c r="J231" s="55">
        <v>0</v>
      </c>
    </row>
    <row r="232" spans="1:10" ht="15.75" customHeight="1" hidden="1">
      <c r="A232" s="112"/>
      <c r="B232" s="112"/>
      <c r="C232" s="108"/>
      <c r="D232" s="108"/>
      <c r="E232" s="4">
        <v>2020</v>
      </c>
      <c r="F232" s="55">
        <f t="shared" si="23"/>
        <v>0</v>
      </c>
      <c r="G232" s="55">
        <v>0</v>
      </c>
      <c r="H232" s="55"/>
      <c r="I232" s="55">
        <v>0</v>
      </c>
      <c r="J232" s="55">
        <v>0</v>
      </c>
    </row>
    <row r="233" spans="1:10" ht="15.75" customHeight="1" hidden="1">
      <c r="A233" s="112"/>
      <c r="B233" s="112"/>
      <c r="C233" s="108"/>
      <c r="D233" s="108" t="s">
        <v>68</v>
      </c>
      <c r="E233" s="4">
        <v>2021</v>
      </c>
      <c r="F233" s="55">
        <f t="shared" si="23"/>
        <v>0</v>
      </c>
      <c r="G233" s="55">
        <v>0</v>
      </c>
      <c r="H233" s="55"/>
      <c r="I233" s="55">
        <v>0</v>
      </c>
      <c r="J233" s="55">
        <v>0</v>
      </c>
    </row>
    <row r="234" spans="1:10" ht="15.75" customHeight="1" hidden="1">
      <c r="A234" s="112"/>
      <c r="B234" s="112"/>
      <c r="C234" s="108"/>
      <c r="D234" s="108"/>
      <c r="E234" s="4">
        <v>2022</v>
      </c>
      <c r="F234" s="55">
        <f t="shared" si="23"/>
        <v>0</v>
      </c>
      <c r="G234" s="55">
        <v>0</v>
      </c>
      <c r="H234" s="55"/>
      <c r="I234" s="55">
        <v>0</v>
      </c>
      <c r="J234" s="55">
        <v>0</v>
      </c>
    </row>
    <row r="235" spans="1:10" ht="15.75" customHeight="1" hidden="1">
      <c r="A235" s="112"/>
      <c r="B235" s="112"/>
      <c r="C235" s="108"/>
      <c r="D235" s="108"/>
      <c r="E235" s="4">
        <v>2023</v>
      </c>
      <c r="F235" s="55">
        <f t="shared" si="23"/>
        <v>0</v>
      </c>
      <c r="G235" s="55"/>
      <c r="H235" s="55"/>
      <c r="I235" s="55">
        <v>0</v>
      </c>
      <c r="J235" s="55"/>
    </row>
    <row r="236" spans="1:10" ht="15.75" customHeight="1" hidden="1">
      <c r="A236" s="112"/>
      <c r="B236" s="113"/>
      <c r="C236" s="109"/>
      <c r="D236" s="109"/>
      <c r="E236" s="4">
        <v>2024</v>
      </c>
      <c r="F236" s="55">
        <f t="shared" si="23"/>
        <v>0</v>
      </c>
      <c r="G236" s="55">
        <v>0</v>
      </c>
      <c r="H236" s="55"/>
      <c r="I236" s="55">
        <v>0</v>
      </c>
      <c r="J236" s="55">
        <v>0</v>
      </c>
    </row>
    <row r="237" spans="1:10" ht="15.75" customHeight="1" hidden="1">
      <c r="A237" s="113"/>
      <c r="B237" s="50" t="s">
        <v>1</v>
      </c>
      <c r="C237" s="49"/>
      <c r="D237" s="49"/>
      <c r="E237" s="96"/>
      <c r="F237" s="55">
        <f>SUM(F231:F236)</f>
        <v>0</v>
      </c>
      <c r="G237" s="55">
        <f>SUM(G231:G236)</f>
        <v>0</v>
      </c>
      <c r="H237" s="55">
        <f>SUM(H231:H236)</f>
        <v>0</v>
      </c>
      <c r="I237" s="55">
        <f>SUM(I231:I236)</f>
        <v>0</v>
      </c>
      <c r="J237" s="55">
        <f>SUM(J231:J236)</f>
        <v>0</v>
      </c>
    </row>
    <row r="238" spans="1:10" ht="15.75" customHeight="1">
      <c r="A238" s="134">
        <f>A231+1</f>
        <v>31</v>
      </c>
      <c r="B238" s="118" t="s">
        <v>92</v>
      </c>
      <c r="C238" s="107" t="s">
        <v>61</v>
      </c>
      <c r="D238" s="107" t="s">
        <v>70</v>
      </c>
      <c r="E238" s="4">
        <v>2019</v>
      </c>
      <c r="F238" s="55">
        <f aca="true" t="shared" si="24" ref="F238:F243">SUM(G238:J238)</f>
        <v>0</v>
      </c>
      <c r="G238" s="55">
        <v>0</v>
      </c>
      <c r="H238" s="55"/>
      <c r="I238" s="55">
        <v>0</v>
      </c>
      <c r="J238" s="55">
        <v>0</v>
      </c>
    </row>
    <row r="239" spans="1:10" ht="15.75">
      <c r="A239" s="112"/>
      <c r="B239" s="112"/>
      <c r="C239" s="108"/>
      <c r="D239" s="108"/>
      <c r="E239" s="4">
        <v>2020</v>
      </c>
      <c r="F239" s="55">
        <f t="shared" si="24"/>
        <v>0</v>
      </c>
      <c r="G239" s="55">
        <v>0</v>
      </c>
      <c r="H239" s="55"/>
      <c r="I239" s="55">
        <v>0</v>
      </c>
      <c r="J239" s="55">
        <v>0</v>
      </c>
    </row>
    <row r="240" spans="1:10" ht="15.75">
      <c r="A240" s="112"/>
      <c r="B240" s="112"/>
      <c r="C240" s="108"/>
      <c r="D240" s="108" t="s">
        <v>68</v>
      </c>
      <c r="E240" s="4">
        <v>2021</v>
      </c>
      <c r="F240" s="55">
        <f t="shared" si="24"/>
        <v>0</v>
      </c>
      <c r="G240" s="55">
        <v>0</v>
      </c>
      <c r="H240" s="55"/>
      <c r="I240" s="55">
        <v>0</v>
      </c>
      <c r="J240" s="55">
        <v>0</v>
      </c>
    </row>
    <row r="241" spans="1:10" ht="15.75">
      <c r="A241" s="112"/>
      <c r="B241" s="112"/>
      <c r="C241" s="108"/>
      <c r="D241" s="108"/>
      <c r="E241" s="4">
        <v>2022</v>
      </c>
      <c r="F241" s="55">
        <f t="shared" si="24"/>
        <v>0</v>
      </c>
      <c r="G241" s="55">
        <v>0</v>
      </c>
      <c r="H241" s="55"/>
      <c r="I241" s="55">
        <v>0</v>
      </c>
      <c r="J241" s="55">
        <v>0</v>
      </c>
    </row>
    <row r="242" spans="1:10" ht="15.75">
      <c r="A242" s="112"/>
      <c r="B242" s="112"/>
      <c r="C242" s="108"/>
      <c r="D242" s="108"/>
      <c r="E242" s="4">
        <v>2023</v>
      </c>
      <c r="F242" s="55">
        <f t="shared" si="24"/>
        <v>0</v>
      </c>
      <c r="G242" s="55"/>
      <c r="H242" s="55"/>
      <c r="I242" s="55">
        <v>0</v>
      </c>
      <c r="J242" s="55"/>
    </row>
    <row r="243" spans="1:10" ht="15.75">
      <c r="A243" s="112"/>
      <c r="B243" s="113"/>
      <c r="C243" s="109"/>
      <c r="D243" s="109"/>
      <c r="E243" s="4">
        <v>2024</v>
      </c>
      <c r="F243" s="55">
        <f t="shared" si="24"/>
        <v>220</v>
      </c>
      <c r="G243" s="55">
        <v>0</v>
      </c>
      <c r="H243" s="55"/>
      <c r="I243" s="55">
        <v>220</v>
      </c>
      <c r="J243" s="55">
        <v>0</v>
      </c>
    </row>
    <row r="244" spans="1:10" ht="15.75">
      <c r="A244" s="113"/>
      <c r="B244" s="50" t="s">
        <v>1</v>
      </c>
      <c r="C244" s="49"/>
      <c r="D244" s="49"/>
      <c r="E244" s="96"/>
      <c r="F244" s="55">
        <f>SUM(F238:F243)</f>
        <v>220</v>
      </c>
      <c r="G244" s="55">
        <f>SUM(G238:G243)</f>
        <v>0</v>
      </c>
      <c r="H244" s="55">
        <f>SUM(H238:H243)</f>
        <v>0</v>
      </c>
      <c r="I244" s="55">
        <f>SUM(I238:I243)</f>
        <v>220</v>
      </c>
      <c r="J244" s="55">
        <f>SUM(J238:J243)</f>
        <v>0</v>
      </c>
    </row>
    <row r="245" spans="1:10" ht="15.75" customHeight="1">
      <c r="A245" s="134">
        <f>A238+1</f>
        <v>32</v>
      </c>
      <c r="B245" s="118" t="s">
        <v>93</v>
      </c>
      <c r="C245" s="107" t="s">
        <v>61</v>
      </c>
      <c r="D245" s="107" t="s">
        <v>70</v>
      </c>
      <c r="E245" s="4">
        <v>2019</v>
      </c>
      <c r="F245" s="55">
        <f aca="true" t="shared" si="25" ref="F245:F250">SUM(G245:J245)</f>
        <v>671.6</v>
      </c>
      <c r="G245" s="55">
        <v>0</v>
      </c>
      <c r="H245" s="55"/>
      <c r="I245" s="55">
        <v>671.6</v>
      </c>
      <c r="J245" s="55">
        <v>0</v>
      </c>
    </row>
    <row r="246" spans="1:10" ht="15.75">
      <c r="A246" s="112"/>
      <c r="B246" s="112"/>
      <c r="C246" s="108"/>
      <c r="D246" s="108"/>
      <c r="E246" s="4">
        <v>2020</v>
      </c>
      <c r="F246" s="55">
        <f t="shared" si="25"/>
        <v>1968.6999999999998</v>
      </c>
      <c r="G246" s="55">
        <v>0</v>
      </c>
      <c r="H246" s="55">
        <v>383.22489</v>
      </c>
      <c r="I246" s="55">
        <v>1585.4751099999999</v>
      </c>
      <c r="J246" s="55">
        <v>0</v>
      </c>
    </row>
    <row r="247" spans="1:10" ht="15.75">
      <c r="A247" s="112"/>
      <c r="B247" s="112"/>
      <c r="C247" s="108"/>
      <c r="D247" s="108" t="s">
        <v>68</v>
      </c>
      <c r="E247" s="4">
        <v>2021</v>
      </c>
      <c r="F247" s="55">
        <f t="shared" si="25"/>
        <v>0</v>
      </c>
      <c r="G247" s="55">
        <v>0</v>
      </c>
      <c r="H247" s="55">
        <v>0</v>
      </c>
      <c r="I247" s="55">
        <v>0</v>
      </c>
      <c r="J247" s="55">
        <v>0</v>
      </c>
    </row>
    <row r="248" spans="1:10" ht="15.75">
      <c r="A248" s="112"/>
      <c r="B248" s="112"/>
      <c r="C248" s="108"/>
      <c r="D248" s="108"/>
      <c r="E248" s="4">
        <v>2022</v>
      </c>
      <c r="F248" s="55">
        <f t="shared" si="25"/>
        <v>0</v>
      </c>
      <c r="G248" s="55">
        <v>0</v>
      </c>
      <c r="H248" s="55">
        <v>0</v>
      </c>
      <c r="I248" s="55">
        <v>0</v>
      </c>
      <c r="J248" s="55">
        <v>0</v>
      </c>
    </row>
    <row r="249" spans="1:10" ht="15.75">
      <c r="A249" s="112"/>
      <c r="B249" s="112"/>
      <c r="C249" s="108"/>
      <c r="D249" s="108"/>
      <c r="E249" s="4">
        <v>2023</v>
      </c>
      <c r="F249" s="55">
        <f t="shared" si="25"/>
        <v>0</v>
      </c>
      <c r="G249" s="55"/>
      <c r="H249" s="55"/>
      <c r="I249" s="55">
        <v>0</v>
      </c>
      <c r="J249" s="55"/>
    </row>
    <row r="250" spans="1:10" ht="15.75">
      <c r="A250" s="112"/>
      <c r="B250" s="113"/>
      <c r="C250" s="109"/>
      <c r="D250" s="109"/>
      <c r="E250" s="4">
        <v>2024</v>
      </c>
      <c r="F250" s="55">
        <f t="shared" si="25"/>
        <v>0</v>
      </c>
      <c r="G250" s="55">
        <v>0</v>
      </c>
      <c r="H250" s="55"/>
      <c r="I250" s="55">
        <v>0</v>
      </c>
      <c r="J250" s="55">
        <v>0</v>
      </c>
    </row>
    <row r="251" spans="1:10" ht="15.75">
      <c r="A251" s="113"/>
      <c r="B251" s="50" t="s">
        <v>1</v>
      </c>
      <c r="C251" s="49"/>
      <c r="D251" s="49"/>
      <c r="E251" s="96"/>
      <c r="F251" s="55">
        <f>SUM(F245:F250)</f>
        <v>2640.2999999999997</v>
      </c>
      <c r="G251" s="55">
        <f>SUM(G245:G250)</f>
        <v>0</v>
      </c>
      <c r="H251" s="55">
        <f>SUM(H245:H250)</f>
        <v>383.22489</v>
      </c>
      <c r="I251" s="55">
        <f>SUM(I245:I250)</f>
        <v>2257.0751099999998</v>
      </c>
      <c r="J251" s="55">
        <f>SUM(J245:J250)</f>
        <v>0</v>
      </c>
    </row>
    <row r="252" spans="1:10" ht="15.75" customHeight="1">
      <c r="A252" s="134">
        <f>A245+1</f>
        <v>33</v>
      </c>
      <c r="B252" s="118" t="s">
        <v>94</v>
      </c>
      <c r="C252" s="107" t="s">
        <v>61</v>
      </c>
      <c r="D252" s="107" t="s">
        <v>70</v>
      </c>
      <c r="E252" s="4">
        <v>2019</v>
      </c>
      <c r="F252" s="55">
        <f aca="true" t="shared" si="26" ref="F252:F257">SUM(G252:J252)</f>
        <v>3206.7</v>
      </c>
      <c r="G252" s="55">
        <v>0</v>
      </c>
      <c r="H252" s="55"/>
      <c r="I252" s="55">
        <v>3206.7</v>
      </c>
      <c r="J252" s="55">
        <v>0</v>
      </c>
    </row>
    <row r="253" spans="1:10" ht="15.75">
      <c r="A253" s="112"/>
      <c r="B253" s="112"/>
      <c r="C253" s="108"/>
      <c r="D253" s="108"/>
      <c r="E253" s="4">
        <v>2020</v>
      </c>
      <c r="F253" s="55">
        <f t="shared" si="26"/>
        <v>768.2</v>
      </c>
      <c r="G253" s="55">
        <v>0</v>
      </c>
      <c r="H253" s="55"/>
      <c r="I253" s="55">
        <v>768.2</v>
      </c>
      <c r="J253" s="55">
        <v>0</v>
      </c>
    </row>
    <row r="254" spans="1:10" ht="15.75">
      <c r="A254" s="112"/>
      <c r="B254" s="112"/>
      <c r="C254" s="108"/>
      <c r="D254" s="108" t="s">
        <v>68</v>
      </c>
      <c r="E254" s="4">
        <v>2021</v>
      </c>
      <c r="F254" s="55">
        <f t="shared" si="26"/>
        <v>0</v>
      </c>
      <c r="G254" s="55">
        <v>0</v>
      </c>
      <c r="H254" s="55"/>
      <c r="I254" s="55">
        <v>0</v>
      </c>
      <c r="J254" s="55">
        <v>0</v>
      </c>
    </row>
    <row r="255" spans="1:10" ht="15.75">
      <c r="A255" s="112"/>
      <c r="B255" s="112"/>
      <c r="C255" s="108"/>
      <c r="D255" s="108"/>
      <c r="E255" s="4">
        <v>2022</v>
      </c>
      <c r="F255" s="55">
        <f t="shared" si="26"/>
        <v>0</v>
      </c>
      <c r="G255" s="55">
        <v>0</v>
      </c>
      <c r="H255" s="55"/>
      <c r="I255" s="55">
        <v>0</v>
      </c>
      <c r="J255" s="55">
        <v>0</v>
      </c>
    </row>
    <row r="256" spans="1:10" ht="15.75">
      <c r="A256" s="112"/>
      <c r="B256" s="112"/>
      <c r="C256" s="108"/>
      <c r="D256" s="108"/>
      <c r="E256" s="4">
        <v>2023</v>
      </c>
      <c r="F256" s="55">
        <f t="shared" si="26"/>
        <v>0</v>
      </c>
      <c r="G256" s="55"/>
      <c r="H256" s="55"/>
      <c r="I256" s="55">
        <v>0</v>
      </c>
      <c r="J256" s="55"/>
    </row>
    <row r="257" spans="1:10" ht="15.75">
      <c r="A257" s="112"/>
      <c r="B257" s="113"/>
      <c r="C257" s="109"/>
      <c r="D257" s="109"/>
      <c r="E257" s="4">
        <v>2024</v>
      </c>
      <c r="F257" s="55">
        <f t="shared" si="26"/>
        <v>32.2</v>
      </c>
      <c r="G257" s="55">
        <v>0</v>
      </c>
      <c r="H257" s="55"/>
      <c r="I257" s="55">
        <v>32.2</v>
      </c>
      <c r="J257" s="55">
        <v>0</v>
      </c>
    </row>
    <row r="258" spans="1:10" ht="15.75">
      <c r="A258" s="113"/>
      <c r="B258" s="50" t="s">
        <v>1</v>
      </c>
      <c r="C258" s="49"/>
      <c r="D258" s="49"/>
      <c r="E258" s="96"/>
      <c r="F258" s="55">
        <f>SUM(F252:F257)</f>
        <v>4007.0999999999995</v>
      </c>
      <c r="G258" s="55">
        <f>SUM(G252:G257)</f>
        <v>0</v>
      </c>
      <c r="H258" s="55">
        <f>SUM(H252:H257)</f>
        <v>0</v>
      </c>
      <c r="I258" s="55">
        <f>SUM(I252:I257)</f>
        <v>4007.0999999999995</v>
      </c>
      <c r="J258" s="55">
        <f>SUM(J252:J257)</f>
        <v>0</v>
      </c>
    </row>
    <row r="259" spans="1:10" ht="15.75" customHeight="1" hidden="1">
      <c r="A259" s="134">
        <f>A252+1</f>
        <v>34</v>
      </c>
      <c r="B259" s="118" t="s">
        <v>95</v>
      </c>
      <c r="C259" s="107" t="s">
        <v>61</v>
      </c>
      <c r="D259" s="107" t="s">
        <v>70</v>
      </c>
      <c r="E259" s="4">
        <v>2019</v>
      </c>
      <c r="F259" s="55">
        <f aca="true" t="shared" si="27" ref="F259:F264">SUM(G259:J259)</f>
        <v>0</v>
      </c>
      <c r="G259" s="55">
        <v>0</v>
      </c>
      <c r="H259" s="55"/>
      <c r="I259" s="55">
        <v>0</v>
      </c>
      <c r="J259" s="55">
        <v>0</v>
      </c>
    </row>
    <row r="260" spans="1:10" ht="15.75" customHeight="1" hidden="1">
      <c r="A260" s="112"/>
      <c r="B260" s="112"/>
      <c r="C260" s="108"/>
      <c r="D260" s="108"/>
      <c r="E260" s="4">
        <v>2020</v>
      </c>
      <c r="F260" s="55">
        <f t="shared" si="27"/>
        <v>0</v>
      </c>
      <c r="G260" s="55">
        <v>0</v>
      </c>
      <c r="H260" s="55"/>
      <c r="I260" s="55">
        <v>0</v>
      </c>
      <c r="J260" s="55">
        <v>0</v>
      </c>
    </row>
    <row r="261" spans="1:10" ht="15.75" customHeight="1" hidden="1">
      <c r="A261" s="112"/>
      <c r="B261" s="112"/>
      <c r="C261" s="108"/>
      <c r="D261" s="108" t="s">
        <v>68</v>
      </c>
      <c r="E261" s="4">
        <v>2021</v>
      </c>
      <c r="F261" s="55">
        <f t="shared" si="27"/>
        <v>0</v>
      </c>
      <c r="G261" s="55">
        <v>0</v>
      </c>
      <c r="H261" s="55"/>
      <c r="I261" s="55">
        <v>0</v>
      </c>
      <c r="J261" s="55">
        <v>0</v>
      </c>
    </row>
    <row r="262" spans="1:10" ht="15.75" customHeight="1" hidden="1">
      <c r="A262" s="112"/>
      <c r="B262" s="112"/>
      <c r="C262" s="108"/>
      <c r="D262" s="108"/>
      <c r="E262" s="4">
        <v>2022</v>
      </c>
      <c r="F262" s="55">
        <f t="shared" si="27"/>
        <v>0</v>
      </c>
      <c r="G262" s="55">
        <v>0</v>
      </c>
      <c r="H262" s="55"/>
      <c r="I262" s="55">
        <v>0</v>
      </c>
      <c r="J262" s="55">
        <v>0</v>
      </c>
    </row>
    <row r="263" spans="1:10" ht="15.75" customHeight="1" hidden="1">
      <c r="A263" s="112"/>
      <c r="B263" s="112"/>
      <c r="C263" s="108"/>
      <c r="D263" s="108"/>
      <c r="E263" s="4">
        <v>2023</v>
      </c>
      <c r="F263" s="55">
        <f t="shared" si="27"/>
        <v>0</v>
      </c>
      <c r="G263" s="55"/>
      <c r="H263" s="55"/>
      <c r="I263" s="55">
        <v>0</v>
      </c>
      <c r="J263" s="55"/>
    </row>
    <row r="264" spans="1:10" ht="15.75" customHeight="1" hidden="1">
      <c r="A264" s="112"/>
      <c r="B264" s="113"/>
      <c r="C264" s="109"/>
      <c r="D264" s="109"/>
      <c r="E264" s="4">
        <v>2024</v>
      </c>
      <c r="F264" s="55">
        <f t="shared" si="27"/>
        <v>0</v>
      </c>
      <c r="G264" s="55">
        <v>0</v>
      </c>
      <c r="H264" s="55"/>
      <c r="I264" s="55">
        <v>0</v>
      </c>
      <c r="J264" s="55">
        <v>0</v>
      </c>
    </row>
    <row r="265" spans="1:10" ht="15.75" customHeight="1" hidden="1">
      <c r="A265" s="113"/>
      <c r="B265" s="50" t="s">
        <v>1</v>
      </c>
      <c r="C265" s="49"/>
      <c r="D265" s="49"/>
      <c r="E265" s="96"/>
      <c r="F265" s="55">
        <f>SUM(F259:F264)</f>
        <v>0</v>
      </c>
      <c r="G265" s="55">
        <f>SUM(G259:G264)</f>
        <v>0</v>
      </c>
      <c r="H265" s="55">
        <f>SUM(H259:H264)</f>
        <v>0</v>
      </c>
      <c r="I265" s="55">
        <f>SUM(I259:I264)</f>
        <v>0</v>
      </c>
      <c r="J265" s="55">
        <f>SUM(J259:J264)</f>
        <v>0</v>
      </c>
    </row>
    <row r="266" spans="1:10" ht="15.75" customHeight="1">
      <c r="A266" s="134">
        <f>A259+1</f>
        <v>35</v>
      </c>
      <c r="B266" s="118" t="s">
        <v>96</v>
      </c>
      <c r="C266" s="107" t="s">
        <v>61</v>
      </c>
      <c r="D266" s="107" t="s">
        <v>70</v>
      </c>
      <c r="E266" s="4">
        <v>2019</v>
      </c>
      <c r="F266" s="55">
        <f aca="true" t="shared" si="28" ref="F266:F271">SUM(G266:J266)</f>
        <v>3029.1</v>
      </c>
      <c r="G266" s="55">
        <v>0</v>
      </c>
      <c r="H266" s="55">
        <v>3029.1</v>
      </c>
      <c r="I266" s="55"/>
      <c r="J266" s="55">
        <v>0</v>
      </c>
    </row>
    <row r="267" spans="1:10" ht="15.75">
      <c r="A267" s="112"/>
      <c r="B267" s="112"/>
      <c r="C267" s="108"/>
      <c r="D267" s="108"/>
      <c r="E267" s="4">
        <v>2020</v>
      </c>
      <c r="F267" s="55">
        <f t="shared" si="28"/>
        <v>0</v>
      </c>
      <c r="G267" s="55">
        <v>0</v>
      </c>
      <c r="H267" s="55"/>
      <c r="I267" s="55"/>
      <c r="J267" s="55">
        <v>0</v>
      </c>
    </row>
    <row r="268" spans="1:10" ht="15.75">
      <c r="A268" s="112"/>
      <c r="B268" s="112"/>
      <c r="C268" s="108"/>
      <c r="D268" s="108" t="s">
        <v>68</v>
      </c>
      <c r="E268" s="4">
        <v>2021</v>
      </c>
      <c r="F268" s="55">
        <f t="shared" si="28"/>
        <v>0</v>
      </c>
      <c r="G268" s="55">
        <v>0</v>
      </c>
      <c r="H268" s="55"/>
      <c r="I268" s="55"/>
      <c r="J268" s="55">
        <v>0</v>
      </c>
    </row>
    <row r="269" spans="1:10" ht="15.75">
      <c r="A269" s="112"/>
      <c r="B269" s="112"/>
      <c r="C269" s="108"/>
      <c r="D269" s="108"/>
      <c r="E269" s="4">
        <v>2022</v>
      </c>
      <c r="F269" s="55">
        <f t="shared" si="28"/>
        <v>0</v>
      </c>
      <c r="G269" s="55">
        <v>0</v>
      </c>
      <c r="H269" s="55"/>
      <c r="I269" s="55"/>
      <c r="J269" s="55">
        <v>0</v>
      </c>
    </row>
    <row r="270" spans="1:10" ht="15.75">
      <c r="A270" s="112"/>
      <c r="B270" s="112"/>
      <c r="C270" s="108"/>
      <c r="D270" s="108"/>
      <c r="E270" s="4">
        <v>2023</v>
      </c>
      <c r="F270" s="55">
        <f t="shared" si="28"/>
        <v>0</v>
      </c>
      <c r="G270" s="55">
        <v>0</v>
      </c>
      <c r="H270" s="55"/>
      <c r="I270" s="55"/>
      <c r="J270" s="55">
        <v>0</v>
      </c>
    </row>
    <row r="271" spans="1:10" ht="15.75">
      <c r="A271" s="112"/>
      <c r="B271" s="113"/>
      <c r="C271" s="109"/>
      <c r="D271" s="109"/>
      <c r="E271" s="4">
        <v>2024</v>
      </c>
      <c r="F271" s="55">
        <f t="shared" si="28"/>
        <v>0</v>
      </c>
      <c r="G271" s="55">
        <v>0</v>
      </c>
      <c r="H271" s="55"/>
      <c r="I271" s="55"/>
      <c r="J271" s="55">
        <v>0</v>
      </c>
    </row>
    <row r="272" spans="1:10" ht="15.75">
      <c r="A272" s="113"/>
      <c r="B272" s="50" t="s">
        <v>1</v>
      </c>
      <c r="C272" s="49"/>
      <c r="D272" s="49"/>
      <c r="E272" s="96"/>
      <c r="F272" s="55">
        <f>SUM(F266:F271)</f>
        <v>3029.1</v>
      </c>
      <c r="G272" s="55">
        <f>SUM(G266:G271)</f>
        <v>0</v>
      </c>
      <c r="H272" s="55">
        <f>SUM(H266:H271)</f>
        <v>3029.1</v>
      </c>
      <c r="I272" s="55">
        <f>SUM(I266:I271)</f>
        <v>0</v>
      </c>
      <c r="J272" s="55">
        <f>SUM(J266:J271)</f>
        <v>0</v>
      </c>
    </row>
    <row r="273" spans="1:10" ht="15.75" customHeight="1">
      <c r="A273" s="134">
        <f>A266+1</f>
        <v>36</v>
      </c>
      <c r="B273" s="118" t="s">
        <v>97</v>
      </c>
      <c r="C273" s="107" t="s">
        <v>61</v>
      </c>
      <c r="D273" s="107" t="s">
        <v>70</v>
      </c>
      <c r="E273" s="4">
        <v>2019</v>
      </c>
      <c r="F273" s="55">
        <f aca="true" t="shared" si="29" ref="F273:F278">SUM(G273:J273)</f>
        <v>1674.0000000000002</v>
      </c>
      <c r="G273" s="55">
        <v>1081.9</v>
      </c>
      <c r="H273" s="55">
        <v>532.9</v>
      </c>
      <c r="I273" s="55">
        <v>59.2</v>
      </c>
      <c r="J273" s="55">
        <v>0</v>
      </c>
    </row>
    <row r="274" spans="1:10" ht="15.75">
      <c r="A274" s="112"/>
      <c r="B274" s="112"/>
      <c r="C274" s="108"/>
      <c r="D274" s="108"/>
      <c r="E274" s="4">
        <v>2020</v>
      </c>
      <c r="F274" s="55">
        <f t="shared" si="29"/>
        <v>0</v>
      </c>
      <c r="G274" s="55">
        <v>0</v>
      </c>
      <c r="H274" s="55"/>
      <c r="I274" s="55"/>
      <c r="J274" s="55">
        <v>0</v>
      </c>
    </row>
    <row r="275" spans="1:10" ht="15.75">
      <c r="A275" s="112"/>
      <c r="B275" s="112"/>
      <c r="C275" s="108"/>
      <c r="D275" s="108" t="s">
        <v>68</v>
      </c>
      <c r="E275" s="4">
        <v>2021</v>
      </c>
      <c r="F275" s="55">
        <f t="shared" si="29"/>
        <v>0</v>
      </c>
      <c r="G275" s="55">
        <v>0</v>
      </c>
      <c r="H275" s="55"/>
      <c r="I275" s="55"/>
      <c r="J275" s="55">
        <v>0</v>
      </c>
    </row>
    <row r="276" spans="1:10" ht="15.75">
      <c r="A276" s="112"/>
      <c r="B276" s="112"/>
      <c r="C276" s="108"/>
      <c r="D276" s="108"/>
      <c r="E276" s="4">
        <v>2022</v>
      </c>
      <c r="F276" s="55">
        <f t="shared" si="29"/>
        <v>0</v>
      </c>
      <c r="G276" s="55">
        <v>0</v>
      </c>
      <c r="H276" s="55"/>
      <c r="I276" s="55"/>
      <c r="J276" s="55">
        <v>0</v>
      </c>
    </row>
    <row r="277" spans="1:10" ht="15.75">
      <c r="A277" s="112"/>
      <c r="B277" s="112"/>
      <c r="C277" s="108"/>
      <c r="D277" s="108"/>
      <c r="E277" s="4">
        <v>2023</v>
      </c>
      <c r="F277" s="55">
        <f t="shared" si="29"/>
        <v>0</v>
      </c>
      <c r="G277" s="55">
        <v>0</v>
      </c>
      <c r="H277" s="55"/>
      <c r="I277" s="55"/>
      <c r="J277" s="55">
        <v>0</v>
      </c>
    </row>
    <row r="278" spans="1:10" ht="15.75">
      <c r="A278" s="112"/>
      <c r="B278" s="113"/>
      <c r="C278" s="109"/>
      <c r="D278" s="109"/>
      <c r="E278" s="4">
        <v>2024</v>
      </c>
      <c r="F278" s="55">
        <f t="shared" si="29"/>
        <v>0</v>
      </c>
      <c r="G278" s="55">
        <v>0</v>
      </c>
      <c r="H278" s="55"/>
      <c r="I278" s="55"/>
      <c r="J278" s="55">
        <v>0</v>
      </c>
    </row>
    <row r="279" spans="1:10" ht="15.75">
      <c r="A279" s="113"/>
      <c r="B279" s="50" t="s">
        <v>1</v>
      </c>
      <c r="C279" s="49"/>
      <c r="D279" s="49"/>
      <c r="E279" s="96"/>
      <c r="F279" s="55">
        <f>SUM(F273:F278)</f>
        <v>1674.0000000000002</v>
      </c>
      <c r="G279" s="55">
        <f>SUM(G273:G278)</f>
        <v>1081.9</v>
      </c>
      <c r="H279" s="55">
        <f>SUM(H273:H278)</f>
        <v>532.9</v>
      </c>
      <c r="I279" s="55">
        <f>SUM(I273:I278)</f>
        <v>59.2</v>
      </c>
      <c r="J279" s="55">
        <f>SUM(J273:J278)</f>
        <v>0</v>
      </c>
    </row>
    <row r="280" spans="1:10" ht="15.75" customHeight="1">
      <c r="A280" s="134">
        <f>A273+1</f>
        <v>37</v>
      </c>
      <c r="B280" s="118" t="s">
        <v>98</v>
      </c>
      <c r="C280" s="107" t="s">
        <v>70</v>
      </c>
      <c r="D280" s="107" t="s">
        <v>70</v>
      </c>
      <c r="E280" s="4">
        <v>2019</v>
      </c>
      <c r="F280" s="55">
        <f aca="true" t="shared" si="30" ref="F280:F285">SUM(G280:J280)</f>
        <v>400</v>
      </c>
      <c r="G280" s="55">
        <v>0</v>
      </c>
      <c r="H280" s="55">
        <v>360</v>
      </c>
      <c r="I280" s="55">
        <v>40</v>
      </c>
      <c r="J280" s="55">
        <v>0</v>
      </c>
    </row>
    <row r="281" spans="1:10" ht="15.75">
      <c r="A281" s="112"/>
      <c r="B281" s="112"/>
      <c r="C281" s="108"/>
      <c r="D281" s="108"/>
      <c r="E281" s="4">
        <v>2020</v>
      </c>
      <c r="F281" s="55">
        <f t="shared" si="30"/>
        <v>0</v>
      </c>
      <c r="G281" s="55">
        <v>0</v>
      </c>
      <c r="H281" s="55">
        <v>0</v>
      </c>
      <c r="I281" s="55">
        <v>0</v>
      </c>
      <c r="J281" s="55">
        <v>0</v>
      </c>
    </row>
    <row r="282" spans="1:10" ht="15.75">
      <c r="A282" s="112"/>
      <c r="B282" s="112"/>
      <c r="C282" s="108" t="s">
        <v>68</v>
      </c>
      <c r="D282" s="108" t="s">
        <v>68</v>
      </c>
      <c r="E282" s="4">
        <v>2021</v>
      </c>
      <c r="F282" s="55">
        <f t="shared" si="30"/>
        <v>0</v>
      </c>
      <c r="G282" s="55">
        <v>0</v>
      </c>
      <c r="H282" s="55">
        <v>0</v>
      </c>
      <c r="I282" s="55">
        <v>0</v>
      </c>
      <c r="J282" s="55">
        <v>0</v>
      </c>
    </row>
    <row r="283" spans="1:10" ht="15.75">
      <c r="A283" s="112"/>
      <c r="B283" s="112"/>
      <c r="C283" s="108"/>
      <c r="D283" s="108"/>
      <c r="E283" s="4">
        <v>2022</v>
      </c>
      <c r="F283" s="55">
        <f t="shared" si="30"/>
        <v>0</v>
      </c>
      <c r="G283" s="55">
        <v>0</v>
      </c>
      <c r="H283" s="55"/>
      <c r="I283" s="55">
        <v>0</v>
      </c>
      <c r="J283" s="55">
        <v>0</v>
      </c>
    </row>
    <row r="284" spans="1:10" ht="15.75">
      <c r="A284" s="112"/>
      <c r="B284" s="112"/>
      <c r="C284" s="108"/>
      <c r="D284" s="108"/>
      <c r="E284" s="4">
        <v>2023</v>
      </c>
      <c r="F284" s="55">
        <f t="shared" si="30"/>
        <v>0</v>
      </c>
      <c r="G284" s="55"/>
      <c r="H284" s="55"/>
      <c r="I284" s="55">
        <v>0</v>
      </c>
      <c r="J284" s="55"/>
    </row>
    <row r="285" spans="1:10" ht="15.75">
      <c r="A285" s="112"/>
      <c r="B285" s="113"/>
      <c r="C285" s="109"/>
      <c r="D285" s="109"/>
      <c r="E285" s="4">
        <v>2024</v>
      </c>
      <c r="F285" s="55">
        <f t="shared" si="30"/>
        <v>40</v>
      </c>
      <c r="G285" s="55">
        <v>0</v>
      </c>
      <c r="H285" s="55"/>
      <c r="I285" s="55">
        <v>40</v>
      </c>
      <c r="J285" s="55">
        <v>0</v>
      </c>
    </row>
    <row r="286" spans="1:10" ht="15.75">
      <c r="A286" s="113"/>
      <c r="B286" s="50" t="s">
        <v>1</v>
      </c>
      <c r="C286" s="49"/>
      <c r="D286" s="49"/>
      <c r="E286" s="96"/>
      <c r="F286" s="55">
        <f>SUM(F280:F285)</f>
        <v>440</v>
      </c>
      <c r="G286" s="55">
        <f>SUM(G280:G285)</f>
        <v>0</v>
      </c>
      <c r="H286" s="55">
        <f>SUM(H280:H285)</f>
        <v>360</v>
      </c>
      <c r="I286" s="55">
        <f>SUM(I280:I285)</f>
        <v>80</v>
      </c>
      <c r="J286" s="55">
        <f>SUM(J280:J285)</f>
        <v>0</v>
      </c>
    </row>
    <row r="287" spans="1:10" ht="15.75" customHeight="1">
      <c r="A287" s="134">
        <f>A280+1</f>
        <v>38</v>
      </c>
      <c r="B287" s="118" t="s">
        <v>100</v>
      </c>
      <c r="C287" s="107" t="s">
        <v>61</v>
      </c>
      <c r="D287" s="107" t="s">
        <v>70</v>
      </c>
      <c r="E287" s="4">
        <v>2019</v>
      </c>
      <c r="F287" s="55">
        <f aca="true" t="shared" si="31" ref="F287:F292">SUM(G287:J287)</f>
        <v>230</v>
      </c>
      <c r="G287" s="55">
        <v>0</v>
      </c>
      <c r="H287" s="55">
        <v>207</v>
      </c>
      <c r="I287" s="55">
        <v>23</v>
      </c>
      <c r="J287" s="55">
        <v>0</v>
      </c>
    </row>
    <row r="288" spans="1:10" ht="15.75">
      <c r="A288" s="112"/>
      <c r="B288" s="112"/>
      <c r="C288" s="108"/>
      <c r="D288" s="108"/>
      <c r="E288" s="4">
        <v>2020</v>
      </c>
      <c r="F288" s="55">
        <f t="shared" si="31"/>
        <v>230</v>
      </c>
      <c r="G288" s="55">
        <v>0</v>
      </c>
      <c r="H288" s="55">
        <v>202.4</v>
      </c>
      <c r="I288" s="55">
        <v>27.6</v>
      </c>
      <c r="J288" s="55">
        <v>0</v>
      </c>
    </row>
    <row r="289" spans="1:10" ht="15.75">
      <c r="A289" s="112"/>
      <c r="B289" s="112"/>
      <c r="C289" s="108"/>
      <c r="D289" s="108" t="s">
        <v>68</v>
      </c>
      <c r="E289" s="4">
        <v>2021</v>
      </c>
      <c r="F289" s="55">
        <f t="shared" si="31"/>
        <v>230</v>
      </c>
      <c r="G289" s="55">
        <v>0</v>
      </c>
      <c r="H289" s="55">
        <v>202.4</v>
      </c>
      <c r="I289" s="55">
        <v>27.6</v>
      </c>
      <c r="J289" s="55">
        <v>0</v>
      </c>
    </row>
    <row r="290" spans="1:10" ht="15.75">
      <c r="A290" s="112"/>
      <c r="B290" s="112"/>
      <c r="C290" s="108"/>
      <c r="D290" s="108"/>
      <c r="E290" s="4">
        <v>2022</v>
      </c>
      <c r="F290" s="55">
        <f t="shared" si="31"/>
        <v>229.5</v>
      </c>
      <c r="G290" s="55">
        <v>0</v>
      </c>
      <c r="H290" s="55">
        <v>202.4</v>
      </c>
      <c r="I290" s="55">
        <v>27.1</v>
      </c>
      <c r="J290" s="55">
        <v>0</v>
      </c>
    </row>
    <row r="291" spans="1:10" ht="15.75">
      <c r="A291" s="112"/>
      <c r="B291" s="112"/>
      <c r="C291" s="108"/>
      <c r="D291" s="108"/>
      <c r="E291" s="4">
        <v>2023</v>
      </c>
      <c r="F291" s="55">
        <f t="shared" si="31"/>
        <v>233.4</v>
      </c>
      <c r="G291" s="55"/>
      <c r="H291" s="55">
        <v>207</v>
      </c>
      <c r="I291" s="55">
        <v>26.4</v>
      </c>
      <c r="J291" s="55"/>
    </row>
    <row r="292" spans="1:10" ht="15.75">
      <c r="A292" s="112"/>
      <c r="B292" s="113"/>
      <c r="C292" s="109"/>
      <c r="D292" s="109"/>
      <c r="E292" s="4">
        <v>2024</v>
      </c>
      <c r="F292" s="55">
        <f t="shared" si="31"/>
        <v>23</v>
      </c>
      <c r="G292" s="55">
        <v>0</v>
      </c>
      <c r="H292" s="55"/>
      <c r="I292" s="55">
        <v>23</v>
      </c>
      <c r="J292" s="55">
        <v>0</v>
      </c>
    </row>
    <row r="293" spans="1:10" ht="15.75">
      <c r="A293" s="113"/>
      <c r="B293" s="50" t="s">
        <v>1</v>
      </c>
      <c r="C293" s="49"/>
      <c r="D293" s="49"/>
      <c r="E293" s="96"/>
      <c r="F293" s="55">
        <f>SUM(F287:F292)</f>
        <v>1175.9</v>
      </c>
      <c r="G293" s="55">
        <f>SUM(G287:G292)</f>
        <v>0</v>
      </c>
      <c r="H293" s="55">
        <f>SUM(H287:H292)</f>
        <v>1021.1999999999999</v>
      </c>
      <c r="I293" s="55">
        <f>SUM(I287:I292)</f>
        <v>154.70000000000002</v>
      </c>
      <c r="J293" s="55">
        <f>SUM(J287:J292)</f>
        <v>0</v>
      </c>
    </row>
    <row r="294" spans="1:10" ht="15.75" customHeight="1">
      <c r="A294" s="134">
        <f>A287+1</f>
        <v>39</v>
      </c>
      <c r="B294" s="118" t="s">
        <v>99</v>
      </c>
      <c r="C294" s="107" t="s">
        <v>61</v>
      </c>
      <c r="D294" s="107" t="s">
        <v>70</v>
      </c>
      <c r="E294" s="4">
        <v>2019</v>
      </c>
      <c r="F294" s="55">
        <f aca="true" t="shared" si="32" ref="F294:F299">SUM(G294:J294)</f>
        <v>0</v>
      </c>
      <c r="G294" s="55">
        <v>0</v>
      </c>
      <c r="H294" s="55"/>
      <c r="I294" s="55">
        <v>0</v>
      </c>
      <c r="J294" s="55">
        <v>0</v>
      </c>
    </row>
    <row r="295" spans="1:10" ht="15.75">
      <c r="A295" s="112"/>
      <c r="B295" s="112"/>
      <c r="C295" s="108"/>
      <c r="D295" s="108"/>
      <c r="E295" s="4">
        <v>2020</v>
      </c>
      <c r="F295" s="55">
        <f t="shared" si="32"/>
        <v>0</v>
      </c>
      <c r="G295" s="55">
        <v>0</v>
      </c>
      <c r="H295" s="55"/>
      <c r="I295" s="55">
        <v>0</v>
      </c>
      <c r="J295" s="55">
        <v>0</v>
      </c>
    </row>
    <row r="296" spans="1:10" ht="15.75">
      <c r="A296" s="112"/>
      <c r="B296" s="112"/>
      <c r="C296" s="108"/>
      <c r="D296" s="108" t="s">
        <v>68</v>
      </c>
      <c r="E296" s="4">
        <v>2021</v>
      </c>
      <c r="F296" s="55">
        <f t="shared" si="32"/>
        <v>0</v>
      </c>
      <c r="G296" s="55">
        <v>0</v>
      </c>
      <c r="H296" s="55"/>
      <c r="I296" s="55">
        <v>0</v>
      </c>
      <c r="J296" s="55">
        <v>0</v>
      </c>
    </row>
    <row r="297" spans="1:10" ht="15.75">
      <c r="A297" s="112"/>
      <c r="B297" s="112"/>
      <c r="C297" s="108"/>
      <c r="D297" s="108"/>
      <c r="E297" s="4">
        <v>2022</v>
      </c>
      <c r="F297" s="55">
        <f t="shared" si="32"/>
        <v>0</v>
      </c>
      <c r="G297" s="55">
        <v>0</v>
      </c>
      <c r="H297" s="55"/>
      <c r="I297" s="55">
        <v>0</v>
      </c>
      <c r="J297" s="55">
        <v>0</v>
      </c>
    </row>
    <row r="298" spans="1:10" ht="15.75">
      <c r="A298" s="112"/>
      <c r="B298" s="112"/>
      <c r="C298" s="108"/>
      <c r="D298" s="108"/>
      <c r="E298" s="4">
        <v>2023</v>
      </c>
      <c r="F298" s="55">
        <f t="shared" si="32"/>
        <v>0</v>
      </c>
      <c r="G298" s="55"/>
      <c r="H298" s="55"/>
      <c r="I298" s="55">
        <v>0</v>
      </c>
      <c r="J298" s="55"/>
    </row>
    <row r="299" spans="1:10" ht="15.75">
      <c r="A299" s="112"/>
      <c r="B299" s="113"/>
      <c r="C299" s="109"/>
      <c r="D299" s="109"/>
      <c r="E299" s="4">
        <v>2024</v>
      </c>
      <c r="F299" s="55">
        <f t="shared" si="32"/>
        <v>30</v>
      </c>
      <c r="G299" s="55">
        <v>0</v>
      </c>
      <c r="H299" s="55"/>
      <c r="I299" s="55">
        <v>30</v>
      </c>
      <c r="J299" s="55">
        <v>0</v>
      </c>
    </row>
    <row r="300" spans="1:10" ht="15.75">
      <c r="A300" s="113"/>
      <c r="B300" s="50" t="s">
        <v>1</v>
      </c>
      <c r="C300" s="49"/>
      <c r="D300" s="49"/>
      <c r="E300" s="96"/>
      <c r="F300" s="55">
        <f>SUM(F294:F299)</f>
        <v>30</v>
      </c>
      <c r="G300" s="55">
        <f>SUM(G294:G299)</f>
        <v>0</v>
      </c>
      <c r="H300" s="55">
        <f>SUM(H294:H299)</f>
        <v>0</v>
      </c>
      <c r="I300" s="55">
        <f>SUM(I294:I299)</f>
        <v>30</v>
      </c>
      <c r="J300" s="55">
        <f>SUM(J294:J299)</f>
        <v>0</v>
      </c>
    </row>
    <row r="301" spans="1:10" ht="15.75" customHeight="1">
      <c r="A301" s="134">
        <f>A294+1</f>
        <v>40</v>
      </c>
      <c r="B301" s="118" t="s">
        <v>106</v>
      </c>
      <c r="C301" s="107" t="s">
        <v>70</v>
      </c>
      <c r="D301" s="107" t="s">
        <v>70</v>
      </c>
      <c r="E301" s="4">
        <v>2019</v>
      </c>
      <c r="F301" s="55">
        <f aca="true" t="shared" si="33" ref="F301:F306">SUM(G301:J301)</f>
        <v>0</v>
      </c>
      <c r="G301" s="55">
        <v>0</v>
      </c>
      <c r="H301" s="55"/>
      <c r="I301" s="55">
        <v>0</v>
      </c>
      <c r="J301" s="55">
        <v>0</v>
      </c>
    </row>
    <row r="302" spans="1:10" ht="15.75">
      <c r="A302" s="112"/>
      <c r="B302" s="112"/>
      <c r="C302" s="108"/>
      <c r="D302" s="108"/>
      <c r="E302" s="4">
        <v>2020</v>
      </c>
      <c r="F302" s="55">
        <f t="shared" si="33"/>
        <v>69.314</v>
      </c>
      <c r="G302" s="55">
        <v>0</v>
      </c>
      <c r="H302" s="55"/>
      <c r="I302" s="55">
        <v>69.314</v>
      </c>
      <c r="J302" s="55">
        <v>0</v>
      </c>
    </row>
    <row r="303" spans="1:10" ht="15.75">
      <c r="A303" s="112"/>
      <c r="B303" s="112"/>
      <c r="C303" s="108" t="s">
        <v>68</v>
      </c>
      <c r="D303" s="108" t="s">
        <v>68</v>
      </c>
      <c r="E303" s="4">
        <v>2021</v>
      </c>
      <c r="F303" s="55">
        <f t="shared" si="33"/>
        <v>0</v>
      </c>
      <c r="G303" s="55">
        <v>0</v>
      </c>
      <c r="H303" s="55"/>
      <c r="I303" s="55">
        <v>0</v>
      </c>
      <c r="J303" s="55">
        <v>0</v>
      </c>
    </row>
    <row r="304" spans="1:10" ht="15.75">
      <c r="A304" s="112"/>
      <c r="B304" s="112"/>
      <c r="C304" s="108"/>
      <c r="D304" s="108"/>
      <c r="E304" s="4">
        <v>2022</v>
      </c>
      <c r="F304" s="55">
        <f t="shared" si="33"/>
        <v>0</v>
      </c>
      <c r="G304" s="55">
        <v>0</v>
      </c>
      <c r="H304" s="55"/>
      <c r="I304" s="55">
        <v>0</v>
      </c>
      <c r="J304" s="55">
        <v>0</v>
      </c>
    </row>
    <row r="305" spans="1:10" ht="15.75">
      <c r="A305" s="112"/>
      <c r="B305" s="112"/>
      <c r="C305" s="108"/>
      <c r="D305" s="108"/>
      <c r="E305" s="4">
        <v>2023</v>
      </c>
      <c r="F305" s="55">
        <f t="shared" si="33"/>
        <v>0</v>
      </c>
      <c r="G305" s="55"/>
      <c r="H305" s="55"/>
      <c r="I305" s="55">
        <v>0</v>
      </c>
      <c r="J305" s="55"/>
    </row>
    <row r="306" spans="1:10" ht="15.75">
      <c r="A306" s="112"/>
      <c r="B306" s="113"/>
      <c r="C306" s="109"/>
      <c r="D306" s="109"/>
      <c r="E306" s="4">
        <v>2024</v>
      </c>
      <c r="F306" s="55">
        <f t="shared" si="33"/>
        <v>195</v>
      </c>
      <c r="G306" s="55">
        <v>0</v>
      </c>
      <c r="H306" s="55"/>
      <c r="I306" s="55">
        <v>195</v>
      </c>
      <c r="J306" s="55">
        <v>0</v>
      </c>
    </row>
    <row r="307" spans="1:10" ht="15.75">
      <c r="A307" s="113"/>
      <c r="B307" s="50" t="s">
        <v>1</v>
      </c>
      <c r="C307" s="49"/>
      <c r="D307" s="49"/>
      <c r="E307" s="96"/>
      <c r="F307" s="55">
        <f>SUM(F301:F306)</f>
        <v>264.31399999999996</v>
      </c>
      <c r="G307" s="55">
        <f>SUM(G301:G306)</f>
        <v>0</v>
      </c>
      <c r="H307" s="55">
        <f>SUM(H301:H306)</f>
        <v>0</v>
      </c>
      <c r="I307" s="55">
        <f>SUM(I301:I306)</f>
        <v>264.31399999999996</v>
      </c>
      <c r="J307" s="55">
        <f>SUM(J301:J306)</f>
        <v>0</v>
      </c>
    </row>
    <row r="308" spans="1:10" ht="15.75" customHeight="1">
      <c r="A308" s="134">
        <f>A301+1</f>
        <v>41</v>
      </c>
      <c r="B308" s="118" t="s">
        <v>193</v>
      </c>
      <c r="C308" s="107" t="s">
        <v>61</v>
      </c>
      <c r="D308" s="107" t="s">
        <v>70</v>
      </c>
      <c r="E308" s="4">
        <v>2019</v>
      </c>
      <c r="F308" s="55">
        <f aca="true" t="shared" si="34" ref="F308:F313">SUM(G308:J308)</f>
        <v>2560</v>
      </c>
      <c r="G308" s="55">
        <v>0</v>
      </c>
      <c r="H308" s="55">
        <v>2560</v>
      </c>
      <c r="I308" s="55"/>
      <c r="J308" s="55">
        <v>0</v>
      </c>
    </row>
    <row r="309" spans="1:10" ht="15.75">
      <c r="A309" s="112"/>
      <c r="B309" s="112"/>
      <c r="C309" s="108"/>
      <c r="D309" s="108"/>
      <c r="E309" s="4">
        <v>2020</v>
      </c>
      <c r="F309" s="55">
        <f t="shared" si="34"/>
        <v>0</v>
      </c>
      <c r="G309" s="55">
        <v>0</v>
      </c>
      <c r="H309" s="55"/>
      <c r="I309" s="55"/>
      <c r="J309" s="55">
        <v>0</v>
      </c>
    </row>
    <row r="310" spans="1:10" ht="15.75">
      <c r="A310" s="112"/>
      <c r="B310" s="112"/>
      <c r="C310" s="108"/>
      <c r="D310" s="108" t="s">
        <v>68</v>
      </c>
      <c r="E310" s="4">
        <v>2021</v>
      </c>
      <c r="F310" s="55">
        <f t="shared" si="34"/>
        <v>0</v>
      </c>
      <c r="G310" s="55">
        <v>0</v>
      </c>
      <c r="H310" s="55"/>
      <c r="I310" s="55"/>
      <c r="J310" s="55">
        <v>0</v>
      </c>
    </row>
    <row r="311" spans="1:10" ht="15.75">
      <c r="A311" s="112"/>
      <c r="B311" s="112"/>
      <c r="C311" s="108"/>
      <c r="D311" s="108"/>
      <c r="E311" s="4">
        <v>2022</v>
      </c>
      <c r="F311" s="55">
        <f t="shared" si="34"/>
        <v>0</v>
      </c>
      <c r="G311" s="55">
        <v>0</v>
      </c>
      <c r="H311" s="55"/>
      <c r="I311" s="55"/>
      <c r="J311" s="55">
        <v>0</v>
      </c>
    </row>
    <row r="312" spans="1:10" ht="15.75">
      <c r="A312" s="112"/>
      <c r="B312" s="112"/>
      <c r="C312" s="108"/>
      <c r="D312" s="108"/>
      <c r="E312" s="4">
        <v>2023</v>
      </c>
      <c r="F312" s="55">
        <f t="shared" si="34"/>
        <v>0</v>
      </c>
      <c r="G312" s="55">
        <v>0</v>
      </c>
      <c r="H312" s="55"/>
      <c r="I312" s="55"/>
      <c r="J312" s="55">
        <v>0</v>
      </c>
    </row>
    <row r="313" spans="1:10" ht="15.75">
      <c r="A313" s="112"/>
      <c r="B313" s="113"/>
      <c r="C313" s="109"/>
      <c r="D313" s="109"/>
      <c r="E313" s="4">
        <v>2024</v>
      </c>
      <c r="F313" s="55">
        <f t="shared" si="34"/>
        <v>0</v>
      </c>
      <c r="G313" s="55">
        <v>0</v>
      </c>
      <c r="H313" s="55"/>
      <c r="I313" s="55"/>
      <c r="J313" s="55">
        <v>0</v>
      </c>
    </row>
    <row r="314" spans="1:10" ht="15.75">
      <c r="A314" s="113"/>
      <c r="B314" s="50" t="s">
        <v>1</v>
      </c>
      <c r="C314" s="49"/>
      <c r="D314" s="49"/>
      <c r="E314" s="96"/>
      <c r="F314" s="55">
        <f>SUM(F308:F313)</f>
        <v>2560</v>
      </c>
      <c r="G314" s="55">
        <f>SUM(G308:G313)</f>
        <v>0</v>
      </c>
      <c r="H314" s="55">
        <f>SUM(H308:H313)</f>
        <v>2560</v>
      </c>
      <c r="I314" s="55">
        <f>SUM(I308:I313)</f>
        <v>0</v>
      </c>
      <c r="J314" s="55">
        <f>SUM(J308:J313)</f>
        <v>0</v>
      </c>
    </row>
    <row r="315" spans="1:10" ht="15.75" customHeight="1" hidden="1">
      <c r="A315" s="134">
        <f>A308+1</f>
        <v>42</v>
      </c>
      <c r="B315" s="118" t="s">
        <v>201</v>
      </c>
      <c r="C315" s="107" t="s">
        <v>61</v>
      </c>
      <c r="D315" s="107" t="s">
        <v>70</v>
      </c>
      <c r="E315" s="4">
        <v>2019</v>
      </c>
      <c r="F315" s="55">
        <f aca="true" t="shared" si="35" ref="F315:F320">SUM(G315:J315)</f>
        <v>0</v>
      </c>
      <c r="G315" s="55">
        <v>0</v>
      </c>
      <c r="H315" s="55"/>
      <c r="I315" s="55"/>
      <c r="J315" s="55">
        <v>0</v>
      </c>
    </row>
    <row r="316" spans="1:10" ht="15.75" customHeight="1" hidden="1">
      <c r="A316" s="112"/>
      <c r="B316" s="112"/>
      <c r="C316" s="108"/>
      <c r="D316" s="108"/>
      <c r="E316" s="4">
        <v>2020</v>
      </c>
      <c r="F316" s="55">
        <f t="shared" si="35"/>
        <v>0</v>
      </c>
      <c r="G316" s="55">
        <v>0</v>
      </c>
      <c r="H316" s="55"/>
      <c r="I316" s="55"/>
      <c r="J316" s="55">
        <v>0</v>
      </c>
    </row>
    <row r="317" spans="1:10" ht="15.75" customHeight="1" hidden="1">
      <c r="A317" s="112"/>
      <c r="B317" s="112"/>
      <c r="C317" s="108"/>
      <c r="D317" s="108" t="s">
        <v>68</v>
      </c>
      <c r="E317" s="4">
        <v>2021</v>
      </c>
      <c r="F317" s="55">
        <f t="shared" si="35"/>
        <v>0</v>
      </c>
      <c r="G317" s="55">
        <v>0</v>
      </c>
      <c r="H317" s="55"/>
      <c r="I317" s="55">
        <v>0</v>
      </c>
      <c r="J317" s="55">
        <v>0</v>
      </c>
    </row>
    <row r="318" spans="1:10" ht="15.75" customHeight="1" hidden="1">
      <c r="A318" s="112"/>
      <c r="B318" s="112"/>
      <c r="C318" s="108"/>
      <c r="D318" s="108"/>
      <c r="E318" s="4">
        <v>2022</v>
      </c>
      <c r="F318" s="55">
        <f t="shared" si="35"/>
        <v>0</v>
      </c>
      <c r="G318" s="55">
        <v>0</v>
      </c>
      <c r="H318" s="55"/>
      <c r="I318" s="55">
        <v>0</v>
      </c>
      <c r="J318" s="55">
        <v>0</v>
      </c>
    </row>
    <row r="319" spans="1:10" ht="15.75" customHeight="1" hidden="1">
      <c r="A319" s="112"/>
      <c r="B319" s="112"/>
      <c r="C319" s="108"/>
      <c r="D319" s="108"/>
      <c r="E319" s="4">
        <v>2023</v>
      </c>
      <c r="F319" s="55">
        <f t="shared" si="35"/>
        <v>0</v>
      </c>
      <c r="G319" s="55">
        <v>0</v>
      </c>
      <c r="H319" s="55"/>
      <c r="I319" s="55"/>
      <c r="J319" s="55">
        <v>0</v>
      </c>
    </row>
    <row r="320" spans="1:10" ht="15.75" customHeight="1" hidden="1">
      <c r="A320" s="112"/>
      <c r="B320" s="113"/>
      <c r="C320" s="109"/>
      <c r="D320" s="109"/>
      <c r="E320" s="4">
        <v>2024</v>
      </c>
      <c r="F320" s="55">
        <f t="shared" si="35"/>
        <v>0</v>
      </c>
      <c r="G320" s="55">
        <v>0</v>
      </c>
      <c r="H320" s="55"/>
      <c r="I320" s="55"/>
      <c r="J320" s="55">
        <v>0</v>
      </c>
    </row>
    <row r="321" spans="1:10" ht="15.75" customHeight="1" hidden="1">
      <c r="A321" s="113"/>
      <c r="B321" s="50" t="s">
        <v>1</v>
      </c>
      <c r="C321" s="49"/>
      <c r="D321" s="49"/>
      <c r="E321" s="96"/>
      <c r="F321" s="55">
        <f>SUM(F315:F320)</f>
        <v>0</v>
      </c>
      <c r="G321" s="55">
        <f>SUM(G315:G320)</f>
        <v>0</v>
      </c>
      <c r="H321" s="55">
        <f>SUM(H315:H320)</f>
        <v>0</v>
      </c>
      <c r="I321" s="55">
        <f>SUM(I315:I320)</f>
        <v>0</v>
      </c>
      <c r="J321" s="55">
        <f>SUM(J315:J320)</f>
        <v>0</v>
      </c>
    </row>
    <row r="322" spans="1:10" ht="15.75" customHeight="1">
      <c r="A322" s="134">
        <f>A315+1</f>
        <v>43</v>
      </c>
      <c r="B322" s="118" t="s">
        <v>202</v>
      </c>
      <c r="C322" s="107" t="s">
        <v>61</v>
      </c>
      <c r="D322" s="107" t="s">
        <v>70</v>
      </c>
      <c r="E322" s="4">
        <v>2019</v>
      </c>
      <c r="F322" s="55">
        <f aca="true" t="shared" si="36" ref="F322:F327">SUM(G322:J322)</f>
        <v>0</v>
      </c>
      <c r="G322" s="55">
        <v>0</v>
      </c>
      <c r="H322" s="55"/>
      <c r="I322" s="55"/>
      <c r="J322" s="55">
        <v>0</v>
      </c>
    </row>
    <row r="323" spans="1:10" ht="15.75">
      <c r="A323" s="112"/>
      <c r="B323" s="112"/>
      <c r="C323" s="108"/>
      <c r="D323" s="108"/>
      <c r="E323" s="4">
        <v>2020</v>
      </c>
      <c r="F323" s="55">
        <f t="shared" si="36"/>
        <v>2087</v>
      </c>
      <c r="G323" s="55">
        <v>0</v>
      </c>
      <c r="H323" s="55"/>
      <c r="I323" s="55">
        <v>2087</v>
      </c>
      <c r="J323" s="55">
        <v>0</v>
      </c>
    </row>
    <row r="324" spans="1:10" ht="15.75">
      <c r="A324" s="112"/>
      <c r="B324" s="112"/>
      <c r="C324" s="108"/>
      <c r="D324" s="108" t="s">
        <v>68</v>
      </c>
      <c r="E324" s="4">
        <v>2021</v>
      </c>
      <c r="F324" s="55">
        <f t="shared" si="36"/>
        <v>0</v>
      </c>
      <c r="G324" s="55">
        <v>0</v>
      </c>
      <c r="H324" s="55"/>
      <c r="I324" s="55">
        <v>0</v>
      </c>
      <c r="J324" s="55">
        <v>0</v>
      </c>
    </row>
    <row r="325" spans="1:10" ht="15.75">
      <c r="A325" s="112"/>
      <c r="B325" s="112"/>
      <c r="C325" s="108"/>
      <c r="D325" s="108"/>
      <c r="E325" s="4">
        <v>2022</v>
      </c>
      <c r="F325" s="55">
        <f t="shared" si="36"/>
        <v>0</v>
      </c>
      <c r="G325" s="55">
        <v>0</v>
      </c>
      <c r="H325" s="55"/>
      <c r="I325" s="55">
        <v>0</v>
      </c>
      <c r="J325" s="55">
        <v>0</v>
      </c>
    </row>
    <row r="326" spans="1:10" ht="15.75">
      <c r="A326" s="112"/>
      <c r="B326" s="112"/>
      <c r="C326" s="108"/>
      <c r="D326" s="108"/>
      <c r="E326" s="4">
        <v>2023</v>
      </c>
      <c r="F326" s="55">
        <f t="shared" si="36"/>
        <v>0</v>
      </c>
      <c r="G326" s="55">
        <v>0</v>
      </c>
      <c r="H326" s="55"/>
      <c r="I326" s="55"/>
      <c r="J326" s="55">
        <v>0</v>
      </c>
    </row>
    <row r="327" spans="1:10" ht="15.75">
      <c r="A327" s="112"/>
      <c r="B327" s="113"/>
      <c r="C327" s="109"/>
      <c r="D327" s="109"/>
      <c r="E327" s="4">
        <v>2024</v>
      </c>
      <c r="F327" s="55">
        <f t="shared" si="36"/>
        <v>0</v>
      </c>
      <c r="G327" s="55">
        <v>0</v>
      </c>
      <c r="H327" s="55"/>
      <c r="I327" s="55"/>
      <c r="J327" s="55">
        <v>0</v>
      </c>
    </row>
    <row r="328" spans="1:10" ht="15.75">
      <c r="A328" s="113"/>
      <c r="B328" s="50" t="s">
        <v>1</v>
      </c>
      <c r="C328" s="49"/>
      <c r="D328" s="49"/>
      <c r="E328" s="96"/>
      <c r="F328" s="55">
        <f>SUM(F322:F327)</f>
        <v>2087</v>
      </c>
      <c r="G328" s="55">
        <f>SUM(G322:G327)</f>
        <v>0</v>
      </c>
      <c r="H328" s="55">
        <f>SUM(H322:H327)</f>
        <v>0</v>
      </c>
      <c r="I328" s="55">
        <f>SUM(I322:I327)</f>
        <v>2087</v>
      </c>
      <c r="J328" s="55">
        <f>SUM(J322:J327)</f>
        <v>0</v>
      </c>
    </row>
    <row r="329" spans="1:10" ht="15.75" customHeight="1">
      <c r="A329" s="134">
        <f>A301+1</f>
        <v>41</v>
      </c>
      <c r="B329" s="107" t="s">
        <v>101</v>
      </c>
      <c r="C329" s="107" t="s">
        <v>61</v>
      </c>
      <c r="D329" s="107" t="s">
        <v>70</v>
      </c>
      <c r="E329" s="9">
        <v>2019</v>
      </c>
      <c r="F329" s="56">
        <f aca="true" t="shared" si="37" ref="F329:F334">SUM(G329:J329)</f>
        <v>234</v>
      </c>
      <c r="G329" s="56">
        <f aca="true" t="shared" si="38" ref="G329:J334">SUM(G336,G343,G350,G357)</f>
        <v>0</v>
      </c>
      <c r="H329" s="56">
        <f t="shared" si="38"/>
        <v>198</v>
      </c>
      <c r="I329" s="56">
        <f t="shared" si="38"/>
        <v>36</v>
      </c>
      <c r="J329" s="56">
        <f t="shared" si="38"/>
        <v>0</v>
      </c>
    </row>
    <row r="330" spans="1:10" ht="15.75">
      <c r="A330" s="112"/>
      <c r="B330" s="116"/>
      <c r="C330" s="141"/>
      <c r="D330" s="108"/>
      <c r="E330" s="9">
        <v>2020</v>
      </c>
      <c r="F330" s="56">
        <f t="shared" si="37"/>
        <v>117.75</v>
      </c>
      <c r="G330" s="56">
        <f t="shared" si="38"/>
        <v>0</v>
      </c>
      <c r="H330" s="56">
        <f t="shared" si="38"/>
        <v>85.53</v>
      </c>
      <c r="I330" s="56">
        <f t="shared" si="38"/>
        <v>32.22</v>
      </c>
      <c r="J330" s="56">
        <f t="shared" si="38"/>
        <v>0</v>
      </c>
    </row>
    <row r="331" spans="1:10" ht="15.75">
      <c r="A331" s="112"/>
      <c r="B331" s="116"/>
      <c r="C331" s="141"/>
      <c r="D331" s="108" t="s">
        <v>68</v>
      </c>
      <c r="E331" s="9">
        <v>2021</v>
      </c>
      <c r="F331" s="56">
        <f t="shared" si="37"/>
        <v>139.39999999999998</v>
      </c>
      <c r="G331" s="56">
        <f t="shared" si="38"/>
        <v>0</v>
      </c>
      <c r="H331" s="56">
        <f t="shared" si="38"/>
        <v>118.89999999999999</v>
      </c>
      <c r="I331" s="56">
        <f t="shared" si="38"/>
        <v>20.5</v>
      </c>
      <c r="J331" s="56">
        <f t="shared" si="38"/>
        <v>0</v>
      </c>
    </row>
    <row r="332" spans="1:10" ht="15.75">
      <c r="A332" s="112"/>
      <c r="B332" s="116"/>
      <c r="C332" s="141"/>
      <c r="D332" s="108"/>
      <c r="E332" s="9">
        <v>2022</v>
      </c>
      <c r="F332" s="56">
        <f t="shared" si="37"/>
        <v>128.5</v>
      </c>
      <c r="G332" s="56">
        <f t="shared" si="38"/>
        <v>0</v>
      </c>
      <c r="H332" s="56">
        <f t="shared" si="38"/>
        <v>108.39999999999999</v>
      </c>
      <c r="I332" s="56">
        <f t="shared" si="38"/>
        <v>20.1</v>
      </c>
      <c r="J332" s="56">
        <f t="shared" si="38"/>
        <v>0</v>
      </c>
    </row>
    <row r="333" spans="1:10" ht="15.75">
      <c r="A333" s="112"/>
      <c r="B333" s="116"/>
      <c r="C333" s="141"/>
      <c r="D333" s="108"/>
      <c r="E333" s="9">
        <v>2023</v>
      </c>
      <c r="F333" s="56">
        <f t="shared" si="37"/>
        <v>100.1</v>
      </c>
      <c r="G333" s="56">
        <f t="shared" si="38"/>
        <v>0</v>
      </c>
      <c r="H333" s="56">
        <f t="shared" si="38"/>
        <v>80.5</v>
      </c>
      <c r="I333" s="56">
        <f t="shared" si="38"/>
        <v>19.6</v>
      </c>
      <c r="J333" s="56">
        <f t="shared" si="38"/>
        <v>0</v>
      </c>
    </row>
    <row r="334" spans="1:10" ht="15.75">
      <c r="A334" s="112"/>
      <c r="B334" s="117"/>
      <c r="C334" s="142"/>
      <c r="D334" s="109"/>
      <c r="E334" s="9">
        <v>2024</v>
      </c>
      <c r="F334" s="56">
        <f t="shared" si="37"/>
        <v>46</v>
      </c>
      <c r="G334" s="56">
        <f t="shared" si="38"/>
        <v>0</v>
      </c>
      <c r="H334" s="56">
        <f t="shared" si="38"/>
        <v>0</v>
      </c>
      <c r="I334" s="56">
        <f t="shared" si="38"/>
        <v>46</v>
      </c>
      <c r="J334" s="56">
        <f t="shared" si="38"/>
        <v>0</v>
      </c>
    </row>
    <row r="335" spans="1:10" ht="15.75">
      <c r="A335" s="113"/>
      <c r="B335" s="49" t="s">
        <v>1</v>
      </c>
      <c r="C335" s="49"/>
      <c r="D335" s="49"/>
      <c r="E335" s="97"/>
      <c r="F335" s="56">
        <f>SUM(F329:F334)</f>
        <v>765.75</v>
      </c>
      <c r="G335" s="56">
        <f>SUM(G329:G334)</f>
        <v>0</v>
      </c>
      <c r="H335" s="56">
        <f>SUM(H329:H334)</f>
        <v>591.3299999999999</v>
      </c>
      <c r="I335" s="56">
        <f>SUM(I329:I334)</f>
        <v>174.42</v>
      </c>
      <c r="J335" s="56">
        <f>SUM(J329:J334)</f>
        <v>0</v>
      </c>
    </row>
    <row r="336" spans="1:10" ht="15.75" customHeight="1">
      <c r="A336" s="134">
        <f>A329+1</f>
        <v>42</v>
      </c>
      <c r="B336" s="118" t="s">
        <v>102</v>
      </c>
      <c r="C336" s="107" t="s">
        <v>61</v>
      </c>
      <c r="D336" s="107" t="s">
        <v>70</v>
      </c>
      <c r="E336" s="4">
        <v>2019</v>
      </c>
      <c r="F336" s="55">
        <f aca="true" t="shared" si="39" ref="F336:F341">SUM(G336:J336)</f>
        <v>24</v>
      </c>
      <c r="G336" s="55">
        <v>0</v>
      </c>
      <c r="H336" s="55">
        <v>21.6</v>
      </c>
      <c r="I336" s="55">
        <v>2.4</v>
      </c>
      <c r="J336" s="55">
        <v>0</v>
      </c>
    </row>
    <row r="337" spans="1:10" ht="15.75">
      <c r="A337" s="112"/>
      <c r="B337" s="112"/>
      <c r="C337" s="108"/>
      <c r="D337" s="108"/>
      <c r="E337" s="4">
        <v>2020</v>
      </c>
      <c r="F337" s="55">
        <f t="shared" si="39"/>
        <v>19.979999999999997</v>
      </c>
      <c r="G337" s="55">
        <v>0</v>
      </c>
      <c r="H337" s="55">
        <v>17.58</v>
      </c>
      <c r="I337" s="55">
        <v>2.4</v>
      </c>
      <c r="J337" s="55">
        <v>0</v>
      </c>
    </row>
    <row r="338" spans="1:10" ht="15.75">
      <c r="A338" s="112"/>
      <c r="B338" s="112"/>
      <c r="C338" s="108"/>
      <c r="D338" s="108" t="s">
        <v>68</v>
      </c>
      <c r="E338" s="4">
        <v>2021</v>
      </c>
      <c r="F338" s="55">
        <f t="shared" si="39"/>
        <v>24.16</v>
      </c>
      <c r="G338" s="55">
        <v>0</v>
      </c>
      <c r="H338" s="55">
        <v>24.16</v>
      </c>
      <c r="I338" s="55">
        <v>0</v>
      </c>
      <c r="J338" s="55">
        <v>0</v>
      </c>
    </row>
    <row r="339" spans="1:10" ht="15.75">
      <c r="A339" s="112"/>
      <c r="B339" s="112"/>
      <c r="C339" s="108"/>
      <c r="D339" s="108"/>
      <c r="E339" s="4">
        <v>2022</v>
      </c>
      <c r="F339" s="55">
        <f t="shared" si="39"/>
        <v>24.16</v>
      </c>
      <c r="G339" s="55">
        <v>0</v>
      </c>
      <c r="H339" s="55">
        <v>24.16</v>
      </c>
      <c r="I339" s="55">
        <v>0</v>
      </c>
      <c r="J339" s="55">
        <v>0</v>
      </c>
    </row>
    <row r="340" spans="1:10" ht="15.75">
      <c r="A340" s="112"/>
      <c r="B340" s="112"/>
      <c r="C340" s="108"/>
      <c r="D340" s="108"/>
      <c r="E340" s="4">
        <v>2023</v>
      </c>
      <c r="F340" s="55">
        <f t="shared" si="39"/>
        <v>18.55</v>
      </c>
      <c r="G340" s="55"/>
      <c r="H340" s="55">
        <v>18.55</v>
      </c>
      <c r="I340" s="55">
        <v>0</v>
      </c>
      <c r="J340" s="55"/>
    </row>
    <row r="341" spans="1:10" ht="15.75">
      <c r="A341" s="112"/>
      <c r="B341" s="113"/>
      <c r="C341" s="109"/>
      <c r="D341" s="109"/>
      <c r="E341" s="4">
        <v>2024</v>
      </c>
      <c r="F341" s="55">
        <f t="shared" si="39"/>
        <v>2.4</v>
      </c>
      <c r="G341" s="55">
        <v>0</v>
      </c>
      <c r="H341" s="55"/>
      <c r="I341" s="55">
        <v>2.4</v>
      </c>
      <c r="J341" s="55">
        <v>0</v>
      </c>
    </row>
    <row r="342" spans="1:10" ht="15.75">
      <c r="A342" s="113"/>
      <c r="B342" s="50" t="s">
        <v>1</v>
      </c>
      <c r="C342" s="49"/>
      <c r="D342" s="49"/>
      <c r="E342" s="96"/>
      <c r="F342" s="55">
        <f>SUM(F336:F341)</f>
        <v>113.25</v>
      </c>
      <c r="G342" s="55">
        <f>SUM(G336:G341)</f>
        <v>0</v>
      </c>
      <c r="H342" s="55">
        <f>SUM(H336:H341)</f>
        <v>106.05</v>
      </c>
      <c r="I342" s="55">
        <f>SUM(I336:I341)</f>
        <v>7.199999999999999</v>
      </c>
      <c r="J342" s="55">
        <f>SUM(J336:J341)</f>
        <v>0</v>
      </c>
    </row>
    <row r="343" spans="1:10" ht="15.75" customHeight="1">
      <c r="A343" s="134">
        <f>A336+1</f>
        <v>43</v>
      </c>
      <c r="B343" s="118" t="s">
        <v>103</v>
      </c>
      <c r="C343" s="107" t="s">
        <v>61</v>
      </c>
      <c r="D343" s="107" t="s">
        <v>70</v>
      </c>
      <c r="E343" s="4">
        <v>2019</v>
      </c>
      <c r="F343" s="55">
        <f aca="true" t="shared" si="40" ref="F343:F348">SUM(G343:J343)</f>
        <v>96</v>
      </c>
      <c r="G343" s="55">
        <v>0</v>
      </c>
      <c r="H343" s="55">
        <v>86.4</v>
      </c>
      <c r="I343" s="55">
        <v>9.6</v>
      </c>
      <c r="J343" s="55">
        <v>0</v>
      </c>
    </row>
    <row r="344" spans="1:10" ht="15.75">
      <c r="A344" s="112"/>
      <c r="B344" s="112"/>
      <c r="C344" s="108"/>
      <c r="D344" s="108"/>
      <c r="E344" s="4">
        <v>2020</v>
      </c>
      <c r="F344" s="55">
        <f t="shared" si="40"/>
        <v>77.27000000000001</v>
      </c>
      <c r="G344" s="55">
        <v>0</v>
      </c>
      <c r="H344" s="55">
        <v>67.95</v>
      </c>
      <c r="I344" s="55">
        <v>9.32</v>
      </c>
      <c r="J344" s="55">
        <v>0</v>
      </c>
    </row>
    <row r="345" spans="1:10" ht="15.75">
      <c r="A345" s="112"/>
      <c r="B345" s="112"/>
      <c r="C345" s="108"/>
      <c r="D345" s="108" t="s">
        <v>68</v>
      </c>
      <c r="E345" s="4">
        <v>2021</v>
      </c>
      <c r="F345" s="55">
        <f t="shared" si="40"/>
        <v>94.74</v>
      </c>
      <c r="G345" s="55">
        <v>0</v>
      </c>
      <c r="H345" s="55">
        <v>94.74</v>
      </c>
      <c r="I345" s="55">
        <v>0</v>
      </c>
      <c r="J345" s="55">
        <v>0</v>
      </c>
    </row>
    <row r="346" spans="1:10" ht="15.75">
      <c r="A346" s="112"/>
      <c r="B346" s="112"/>
      <c r="C346" s="108"/>
      <c r="D346" s="108"/>
      <c r="E346" s="4">
        <v>2022</v>
      </c>
      <c r="F346" s="55">
        <f t="shared" si="40"/>
        <v>84.24</v>
      </c>
      <c r="G346" s="55">
        <v>0</v>
      </c>
      <c r="H346" s="55">
        <v>84.24</v>
      </c>
      <c r="I346" s="55">
        <v>0</v>
      </c>
      <c r="J346" s="55">
        <v>0</v>
      </c>
    </row>
    <row r="347" spans="1:10" ht="15.75">
      <c r="A347" s="112"/>
      <c r="B347" s="112"/>
      <c r="C347" s="108"/>
      <c r="D347" s="108"/>
      <c r="E347" s="4">
        <v>2023</v>
      </c>
      <c r="F347" s="55">
        <f t="shared" si="40"/>
        <v>61.95</v>
      </c>
      <c r="G347" s="55"/>
      <c r="H347" s="55">
        <v>61.95</v>
      </c>
      <c r="I347" s="55">
        <v>0</v>
      </c>
      <c r="J347" s="55"/>
    </row>
    <row r="348" spans="1:10" ht="15.75">
      <c r="A348" s="112"/>
      <c r="B348" s="113"/>
      <c r="C348" s="109"/>
      <c r="D348" s="109"/>
      <c r="E348" s="4">
        <v>2024</v>
      </c>
      <c r="F348" s="55">
        <f t="shared" si="40"/>
        <v>9.6</v>
      </c>
      <c r="G348" s="55">
        <v>0</v>
      </c>
      <c r="H348" s="55"/>
      <c r="I348" s="55">
        <v>9.6</v>
      </c>
      <c r="J348" s="55">
        <v>0</v>
      </c>
    </row>
    <row r="349" spans="1:10" ht="15.75">
      <c r="A349" s="113"/>
      <c r="B349" s="50" t="s">
        <v>1</v>
      </c>
      <c r="C349" s="49"/>
      <c r="D349" s="49"/>
      <c r="E349" s="96"/>
      <c r="F349" s="55">
        <f>SUM(F343:F348)</f>
        <v>423.8</v>
      </c>
      <c r="G349" s="55">
        <f>SUM(G343:G348)</f>
        <v>0</v>
      </c>
      <c r="H349" s="55">
        <f>SUM(H343:H348)</f>
        <v>395.28000000000003</v>
      </c>
      <c r="I349" s="55">
        <f>SUM(I343:I348)</f>
        <v>28.520000000000003</v>
      </c>
      <c r="J349" s="55">
        <f>SUM(J343:J348)</f>
        <v>0</v>
      </c>
    </row>
    <row r="350" spans="1:10" ht="15.75" customHeight="1">
      <c r="A350" s="134">
        <f>A343+1</f>
        <v>44</v>
      </c>
      <c r="B350" s="118" t="s">
        <v>104</v>
      </c>
      <c r="C350" s="107" t="s">
        <v>61</v>
      </c>
      <c r="D350" s="107" t="s">
        <v>70</v>
      </c>
      <c r="E350" s="4">
        <v>2019</v>
      </c>
      <c r="F350" s="55">
        <f aca="true" t="shared" si="41" ref="F350:F355">SUM(G350:J350)</f>
        <v>14</v>
      </c>
      <c r="G350" s="55">
        <v>0</v>
      </c>
      <c r="H350" s="55"/>
      <c r="I350" s="55">
        <v>14</v>
      </c>
      <c r="J350" s="55">
        <v>0</v>
      </c>
    </row>
    <row r="351" spans="1:10" ht="15.75">
      <c r="A351" s="112"/>
      <c r="B351" s="112"/>
      <c r="C351" s="108"/>
      <c r="D351" s="108"/>
      <c r="E351" s="4">
        <v>2020</v>
      </c>
      <c r="F351" s="55">
        <f t="shared" si="41"/>
        <v>20.5</v>
      </c>
      <c r="G351" s="55">
        <v>0</v>
      </c>
      <c r="H351" s="55"/>
      <c r="I351" s="55">
        <v>20.5</v>
      </c>
      <c r="J351" s="55">
        <v>0</v>
      </c>
    </row>
    <row r="352" spans="1:10" ht="15.75">
      <c r="A352" s="112"/>
      <c r="B352" s="112"/>
      <c r="C352" s="108"/>
      <c r="D352" s="108" t="s">
        <v>68</v>
      </c>
      <c r="E352" s="4">
        <v>2021</v>
      </c>
      <c r="F352" s="55">
        <f t="shared" si="41"/>
        <v>20.5</v>
      </c>
      <c r="G352" s="55">
        <v>0</v>
      </c>
      <c r="H352" s="55"/>
      <c r="I352" s="55">
        <v>20.5</v>
      </c>
      <c r="J352" s="55">
        <v>0</v>
      </c>
    </row>
    <row r="353" spans="1:10" ht="15.75">
      <c r="A353" s="112"/>
      <c r="B353" s="112"/>
      <c r="C353" s="108"/>
      <c r="D353" s="108"/>
      <c r="E353" s="4">
        <v>2022</v>
      </c>
      <c r="F353" s="55">
        <f t="shared" si="41"/>
        <v>20.1</v>
      </c>
      <c r="G353" s="55">
        <v>0</v>
      </c>
      <c r="H353" s="55"/>
      <c r="I353" s="55">
        <v>20.1</v>
      </c>
      <c r="J353" s="55">
        <v>0</v>
      </c>
    </row>
    <row r="354" spans="1:10" ht="15.75">
      <c r="A354" s="112"/>
      <c r="B354" s="112"/>
      <c r="C354" s="108"/>
      <c r="D354" s="108"/>
      <c r="E354" s="4">
        <v>2023</v>
      </c>
      <c r="F354" s="55">
        <f t="shared" si="41"/>
        <v>19.6</v>
      </c>
      <c r="G354" s="55"/>
      <c r="H354" s="55"/>
      <c r="I354" s="55">
        <v>19.6</v>
      </c>
      <c r="J354" s="55"/>
    </row>
    <row r="355" spans="1:10" ht="15.75">
      <c r="A355" s="112"/>
      <c r="B355" s="113"/>
      <c r="C355" s="109"/>
      <c r="D355" s="109"/>
      <c r="E355" s="4">
        <v>2024</v>
      </c>
      <c r="F355" s="55">
        <f t="shared" si="41"/>
        <v>24</v>
      </c>
      <c r="G355" s="55">
        <v>0</v>
      </c>
      <c r="H355" s="55"/>
      <c r="I355" s="55">
        <v>24</v>
      </c>
      <c r="J355" s="55">
        <v>0</v>
      </c>
    </row>
    <row r="356" spans="1:10" ht="15.75">
      <c r="A356" s="113"/>
      <c r="B356" s="50" t="s">
        <v>1</v>
      </c>
      <c r="C356" s="49"/>
      <c r="D356" s="49"/>
      <c r="E356" s="96"/>
      <c r="F356" s="55">
        <f>SUM(F350:F355)</f>
        <v>118.69999999999999</v>
      </c>
      <c r="G356" s="55">
        <f>SUM(G350:G355)</f>
        <v>0</v>
      </c>
      <c r="H356" s="55">
        <f>SUM(H350:H355)</f>
        <v>0</v>
      </c>
      <c r="I356" s="55">
        <f>SUM(I350:I355)</f>
        <v>118.69999999999999</v>
      </c>
      <c r="J356" s="55">
        <f>SUM(J350:J355)</f>
        <v>0</v>
      </c>
    </row>
    <row r="357" spans="1:10" ht="15.75" customHeight="1">
      <c r="A357" s="134">
        <f>A350+1</f>
        <v>45</v>
      </c>
      <c r="B357" s="118" t="s">
        <v>105</v>
      </c>
      <c r="C357" s="107" t="s">
        <v>61</v>
      </c>
      <c r="D357" s="107" t="s">
        <v>70</v>
      </c>
      <c r="E357" s="4">
        <v>2019</v>
      </c>
      <c r="F357" s="55">
        <f aca="true" t="shared" si="42" ref="F357:F362">SUM(G357:J357)</f>
        <v>100</v>
      </c>
      <c r="G357" s="55">
        <v>0</v>
      </c>
      <c r="H357" s="55">
        <v>90</v>
      </c>
      <c r="I357" s="55">
        <v>10</v>
      </c>
      <c r="J357" s="55">
        <v>0</v>
      </c>
    </row>
    <row r="358" spans="1:10" ht="15.75">
      <c r="A358" s="112"/>
      <c r="B358" s="112"/>
      <c r="C358" s="108"/>
      <c r="D358" s="108"/>
      <c r="E358" s="4">
        <v>2020</v>
      </c>
      <c r="F358" s="55">
        <f t="shared" si="42"/>
        <v>0</v>
      </c>
      <c r="G358" s="55">
        <v>0</v>
      </c>
      <c r="H358" s="55"/>
      <c r="I358" s="55">
        <v>0</v>
      </c>
      <c r="J358" s="55">
        <v>0</v>
      </c>
    </row>
    <row r="359" spans="1:10" ht="15.75">
      <c r="A359" s="112"/>
      <c r="B359" s="112"/>
      <c r="C359" s="108"/>
      <c r="D359" s="108" t="s">
        <v>68</v>
      </c>
      <c r="E359" s="4">
        <v>2021</v>
      </c>
      <c r="F359" s="55">
        <f t="shared" si="42"/>
        <v>0</v>
      </c>
      <c r="G359" s="55">
        <v>0</v>
      </c>
      <c r="H359" s="55"/>
      <c r="I359" s="55">
        <v>0</v>
      </c>
      <c r="J359" s="55">
        <v>0</v>
      </c>
    </row>
    <row r="360" spans="1:10" ht="15.75">
      <c r="A360" s="112"/>
      <c r="B360" s="112"/>
      <c r="C360" s="108"/>
      <c r="D360" s="108"/>
      <c r="E360" s="4">
        <v>2022</v>
      </c>
      <c r="F360" s="55">
        <f t="shared" si="42"/>
        <v>0</v>
      </c>
      <c r="G360" s="55">
        <v>0</v>
      </c>
      <c r="H360" s="55"/>
      <c r="I360" s="55">
        <v>0</v>
      </c>
      <c r="J360" s="55">
        <v>0</v>
      </c>
    </row>
    <row r="361" spans="1:10" ht="15.75">
      <c r="A361" s="112"/>
      <c r="B361" s="112"/>
      <c r="C361" s="108"/>
      <c r="D361" s="108"/>
      <c r="E361" s="4">
        <v>2023</v>
      </c>
      <c r="F361" s="55">
        <f t="shared" si="42"/>
        <v>0</v>
      </c>
      <c r="G361" s="55"/>
      <c r="H361" s="55"/>
      <c r="I361" s="55">
        <v>0</v>
      </c>
      <c r="J361" s="55"/>
    </row>
    <row r="362" spans="1:10" ht="15.75">
      <c r="A362" s="112"/>
      <c r="B362" s="113"/>
      <c r="C362" s="109"/>
      <c r="D362" s="109"/>
      <c r="E362" s="4">
        <v>2024</v>
      </c>
      <c r="F362" s="55">
        <f t="shared" si="42"/>
        <v>10</v>
      </c>
      <c r="G362" s="55">
        <v>0</v>
      </c>
      <c r="H362" s="55"/>
      <c r="I362" s="55">
        <v>10</v>
      </c>
      <c r="J362" s="55">
        <v>0</v>
      </c>
    </row>
    <row r="363" spans="1:10" ht="15.75">
      <c r="A363" s="113"/>
      <c r="B363" s="50" t="s">
        <v>1</v>
      </c>
      <c r="C363" s="49"/>
      <c r="D363" s="49"/>
      <c r="E363" s="96"/>
      <c r="F363" s="55">
        <f>SUM(F357:F362)</f>
        <v>110</v>
      </c>
      <c r="G363" s="55">
        <f>SUM(G357:G362)</f>
        <v>0</v>
      </c>
      <c r="H363" s="55">
        <f>SUM(H357:H362)</f>
        <v>90</v>
      </c>
      <c r="I363" s="55">
        <f>SUM(I357:I362)</f>
        <v>20</v>
      </c>
      <c r="J363" s="55">
        <f>SUM(J357:J362)</f>
        <v>0</v>
      </c>
    </row>
    <row r="364" spans="1:10" ht="15.75" customHeight="1">
      <c r="A364" s="134">
        <f>A357+1</f>
        <v>46</v>
      </c>
      <c r="B364" s="107" t="s">
        <v>87</v>
      </c>
      <c r="C364" s="107" t="s">
        <v>61</v>
      </c>
      <c r="D364" s="107" t="s">
        <v>69</v>
      </c>
      <c r="E364" s="9">
        <v>2019</v>
      </c>
      <c r="F364" s="56">
        <f aca="true" t="shared" si="43" ref="F364:F427">SUM(G364:J364)</f>
        <v>1108.6</v>
      </c>
      <c r="G364" s="56">
        <f aca="true" t="shared" si="44" ref="G364:J369">SUM(G371,G378,G385,G392,G399,G406,G413,G420,G427,G434,G441,G448,G455,G462,G469)</f>
        <v>0</v>
      </c>
      <c r="H364" s="56">
        <f t="shared" si="44"/>
        <v>0</v>
      </c>
      <c r="I364" s="56">
        <f t="shared" si="44"/>
        <v>1108.6</v>
      </c>
      <c r="J364" s="56">
        <f t="shared" si="44"/>
        <v>0</v>
      </c>
    </row>
    <row r="365" spans="1:10" ht="15.75">
      <c r="A365" s="112"/>
      <c r="B365" s="116"/>
      <c r="C365" s="141"/>
      <c r="D365" s="141"/>
      <c r="E365" s="9">
        <v>2020</v>
      </c>
      <c r="F365" s="56">
        <f t="shared" si="43"/>
        <v>861.4396</v>
      </c>
      <c r="G365" s="56">
        <f t="shared" si="44"/>
        <v>0</v>
      </c>
      <c r="H365" s="56">
        <f t="shared" si="44"/>
        <v>0</v>
      </c>
      <c r="I365" s="56">
        <f t="shared" si="44"/>
        <v>861.4396</v>
      </c>
      <c r="J365" s="56">
        <f t="shared" si="44"/>
        <v>0</v>
      </c>
    </row>
    <row r="366" spans="1:10" ht="15.75">
      <c r="A366" s="112"/>
      <c r="B366" s="116"/>
      <c r="C366" s="141"/>
      <c r="D366" s="141"/>
      <c r="E366" s="9">
        <v>2021</v>
      </c>
      <c r="F366" s="56">
        <f t="shared" si="43"/>
        <v>1242.6</v>
      </c>
      <c r="G366" s="56">
        <f t="shared" si="44"/>
        <v>0</v>
      </c>
      <c r="H366" s="56">
        <f t="shared" si="44"/>
        <v>0</v>
      </c>
      <c r="I366" s="56">
        <f t="shared" si="44"/>
        <v>1242.6</v>
      </c>
      <c r="J366" s="56">
        <f t="shared" si="44"/>
        <v>0</v>
      </c>
    </row>
    <row r="367" spans="1:10" ht="15.75">
      <c r="A367" s="112"/>
      <c r="B367" s="116"/>
      <c r="C367" s="141"/>
      <c r="D367" s="141"/>
      <c r="E367" s="9">
        <v>2022</v>
      </c>
      <c r="F367" s="56">
        <f t="shared" si="43"/>
        <v>1217.8999999999999</v>
      </c>
      <c r="G367" s="56">
        <f t="shared" si="44"/>
        <v>0</v>
      </c>
      <c r="H367" s="56">
        <f t="shared" si="44"/>
        <v>0</v>
      </c>
      <c r="I367" s="56">
        <f t="shared" si="44"/>
        <v>1217.8999999999999</v>
      </c>
      <c r="J367" s="56">
        <f t="shared" si="44"/>
        <v>0</v>
      </c>
    </row>
    <row r="368" spans="1:10" ht="15.75">
      <c r="A368" s="112"/>
      <c r="B368" s="116"/>
      <c r="C368" s="141"/>
      <c r="D368" s="141"/>
      <c r="E368" s="9">
        <v>2023</v>
      </c>
      <c r="F368" s="56">
        <f t="shared" si="43"/>
        <v>1186.9</v>
      </c>
      <c r="G368" s="56">
        <f t="shared" si="44"/>
        <v>0</v>
      </c>
      <c r="H368" s="56">
        <f t="shared" si="44"/>
        <v>0</v>
      </c>
      <c r="I368" s="56">
        <f t="shared" si="44"/>
        <v>1186.9</v>
      </c>
      <c r="J368" s="56">
        <f t="shared" si="44"/>
        <v>0</v>
      </c>
    </row>
    <row r="369" spans="1:10" ht="15.75">
      <c r="A369" s="112"/>
      <c r="B369" s="117"/>
      <c r="C369" s="142"/>
      <c r="D369" s="142"/>
      <c r="E369" s="9">
        <v>2024</v>
      </c>
      <c r="F369" s="56">
        <f t="shared" si="43"/>
        <v>1175.4</v>
      </c>
      <c r="G369" s="56">
        <f t="shared" si="44"/>
        <v>0</v>
      </c>
      <c r="H369" s="56">
        <f t="shared" si="44"/>
        <v>0</v>
      </c>
      <c r="I369" s="56">
        <f t="shared" si="44"/>
        <v>1175.4</v>
      </c>
      <c r="J369" s="56">
        <f t="shared" si="44"/>
        <v>0</v>
      </c>
    </row>
    <row r="370" spans="1:10" ht="15.75">
      <c r="A370" s="113"/>
      <c r="B370" s="49" t="s">
        <v>1</v>
      </c>
      <c r="C370" s="49"/>
      <c r="D370" s="49"/>
      <c r="E370" s="97"/>
      <c r="F370" s="56">
        <f t="shared" si="43"/>
        <v>6792.839599999999</v>
      </c>
      <c r="G370" s="56">
        <f>SUM(G364:G369)</f>
        <v>0</v>
      </c>
      <c r="H370" s="56">
        <f>SUM(H364:H369)</f>
        <v>0</v>
      </c>
      <c r="I370" s="56">
        <f>SUM(I364:I369)</f>
        <v>6792.839599999999</v>
      </c>
      <c r="J370" s="56">
        <f>SUM(J364:J369)</f>
        <v>0</v>
      </c>
    </row>
    <row r="371" spans="1:10" ht="15.75" customHeight="1">
      <c r="A371" s="134">
        <f>A364+1</f>
        <v>47</v>
      </c>
      <c r="B371" s="118" t="s">
        <v>107</v>
      </c>
      <c r="C371" s="118" t="s">
        <v>61</v>
      </c>
      <c r="D371" s="107" t="s">
        <v>69</v>
      </c>
      <c r="E371" s="4">
        <v>2019</v>
      </c>
      <c r="F371" s="55">
        <f t="shared" si="43"/>
        <v>112.5</v>
      </c>
      <c r="G371" s="55"/>
      <c r="H371" s="55"/>
      <c r="I371" s="55">
        <v>112.5</v>
      </c>
      <c r="J371" s="55">
        <v>0</v>
      </c>
    </row>
    <row r="372" spans="1:10" ht="15.75">
      <c r="A372" s="112"/>
      <c r="B372" s="112"/>
      <c r="C372" s="108"/>
      <c r="D372" s="141"/>
      <c r="E372" s="4">
        <v>2020</v>
      </c>
      <c r="F372" s="55">
        <f t="shared" si="43"/>
        <v>108</v>
      </c>
      <c r="G372" s="55"/>
      <c r="H372" s="55"/>
      <c r="I372" s="55">
        <v>108</v>
      </c>
      <c r="J372" s="55">
        <v>0</v>
      </c>
    </row>
    <row r="373" spans="1:10" ht="15.75">
      <c r="A373" s="112"/>
      <c r="B373" s="112"/>
      <c r="C373" s="108"/>
      <c r="D373" s="141"/>
      <c r="E373" s="4">
        <v>2021</v>
      </c>
      <c r="F373" s="55">
        <f t="shared" si="43"/>
        <v>120</v>
      </c>
      <c r="G373" s="55"/>
      <c r="H373" s="55"/>
      <c r="I373" s="55">
        <v>120</v>
      </c>
      <c r="J373" s="55">
        <v>0</v>
      </c>
    </row>
    <row r="374" spans="1:10" ht="15.75">
      <c r="A374" s="112"/>
      <c r="B374" s="112"/>
      <c r="C374" s="108"/>
      <c r="D374" s="141"/>
      <c r="E374" s="4">
        <v>2022</v>
      </c>
      <c r="F374" s="55">
        <f t="shared" si="43"/>
        <v>117.6</v>
      </c>
      <c r="G374" s="55"/>
      <c r="H374" s="55"/>
      <c r="I374" s="55">
        <v>117.6</v>
      </c>
      <c r="J374" s="55">
        <v>0</v>
      </c>
    </row>
    <row r="375" spans="1:10" ht="15.75">
      <c r="A375" s="112"/>
      <c r="B375" s="112"/>
      <c r="C375" s="108"/>
      <c r="D375" s="141"/>
      <c r="E375" s="4">
        <v>2023</v>
      </c>
      <c r="F375" s="55">
        <f t="shared" si="43"/>
        <v>114.6</v>
      </c>
      <c r="G375" s="55"/>
      <c r="H375" s="55"/>
      <c r="I375" s="55">
        <v>114.6</v>
      </c>
      <c r="J375" s="55"/>
    </row>
    <row r="376" spans="1:10" ht="15.75">
      <c r="A376" s="112"/>
      <c r="B376" s="113"/>
      <c r="C376" s="109"/>
      <c r="D376" s="142"/>
      <c r="E376" s="4">
        <v>2024</v>
      </c>
      <c r="F376" s="55">
        <f t="shared" si="43"/>
        <v>135</v>
      </c>
      <c r="G376" s="55"/>
      <c r="H376" s="55"/>
      <c r="I376" s="55">
        <v>135</v>
      </c>
      <c r="J376" s="55">
        <v>0</v>
      </c>
    </row>
    <row r="377" spans="1:10" ht="15.75">
      <c r="A377" s="113"/>
      <c r="B377" s="50" t="s">
        <v>1</v>
      </c>
      <c r="C377" s="50"/>
      <c r="D377" s="50"/>
      <c r="E377" s="96"/>
      <c r="F377" s="55">
        <f t="shared" si="43"/>
        <v>707.7</v>
      </c>
      <c r="G377" s="55">
        <f>SUM(G371:G376)</f>
        <v>0</v>
      </c>
      <c r="H377" s="55">
        <f>SUM(H371:H376)</f>
        <v>0</v>
      </c>
      <c r="I377" s="55">
        <f>SUM(I371:I376)</f>
        <v>707.7</v>
      </c>
      <c r="J377" s="55">
        <f>SUM(J371:J376)</f>
        <v>0</v>
      </c>
    </row>
    <row r="378" spans="1:10" ht="15.75" customHeight="1">
      <c r="A378" s="134">
        <f>A371+1</f>
        <v>48</v>
      </c>
      <c r="B378" s="118" t="s">
        <v>108</v>
      </c>
      <c r="C378" s="118" t="s">
        <v>61</v>
      </c>
      <c r="D378" s="107" t="s">
        <v>69</v>
      </c>
      <c r="E378" s="4">
        <v>2019</v>
      </c>
      <c r="F378" s="55">
        <f t="shared" si="43"/>
        <v>53</v>
      </c>
      <c r="G378" s="55"/>
      <c r="H378" s="55"/>
      <c r="I378" s="55">
        <v>53</v>
      </c>
      <c r="J378" s="55">
        <v>0</v>
      </c>
    </row>
    <row r="379" spans="1:10" ht="15.75">
      <c r="A379" s="112"/>
      <c r="B379" s="112"/>
      <c r="C379" s="108"/>
      <c r="D379" s="141"/>
      <c r="E379" s="4">
        <v>2020</v>
      </c>
      <c r="F379" s="55">
        <f t="shared" si="43"/>
        <v>30.8</v>
      </c>
      <c r="G379" s="55"/>
      <c r="H379" s="55"/>
      <c r="I379" s="55">
        <v>30.8</v>
      </c>
      <c r="J379" s="55">
        <v>0</v>
      </c>
    </row>
    <row r="380" spans="1:10" ht="15.75">
      <c r="A380" s="112"/>
      <c r="B380" s="112"/>
      <c r="C380" s="108"/>
      <c r="D380" s="141"/>
      <c r="E380" s="4">
        <v>2021</v>
      </c>
      <c r="F380" s="55">
        <f t="shared" si="43"/>
        <v>50.7</v>
      </c>
      <c r="G380" s="55"/>
      <c r="H380" s="55"/>
      <c r="I380" s="55">
        <v>50.7</v>
      </c>
      <c r="J380" s="55">
        <v>0</v>
      </c>
    </row>
    <row r="381" spans="1:10" ht="15.75">
      <c r="A381" s="112"/>
      <c r="B381" s="112"/>
      <c r="C381" s="108"/>
      <c r="D381" s="141"/>
      <c r="E381" s="4">
        <v>2022</v>
      </c>
      <c r="F381" s="55">
        <f t="shared" si="43"/>
        <v>49.7</v>
      </c>
      <c r="G381" s="55"/>
      <c r="H381" s="55"/>
      <c r="I381" s="55">
        <v>49.7</v>
      </c>
      <c r="J381" s="55">
        <v>0</v>
      </c>
    </row>
    <row r="382" spans="1:10" ht="15.75">
      <c r="A382" s="112"/>
      <c r="B382" s="112"/>
      <c r="C382" s="108"/>
      <c r="D382" s="141"/>
      <c r="E382" s="4">
        <v>2023</v>
      </c>
      <c r="F382" s="55">
        <f t="shared" si="43"/>
        <v>48.4</v>
      </c>
      <c r="G382" s="55"/>
      <c r="H382" s="55"/>
      <c r="I382" s="55">
        <v>48.4</v>
      </c>
      <c r="J382" s="55"/>
    </row>
    <row r="383" spans="1:10" ht="15.75">
      <c r="A383" s="112"/>
      <c r="B383" s="113"/>
      <c r="C383" s="109"/>
      <c r="D383" s="142"/>
      <c r="E383" s="4">
        <v>2024</v>
      </c>
      <c r="F383" s="55">
        <f t="shared" si="43"/>
        <v>53</v>
      </c>
      <c r="G383" s="55"/>
      <c r="H383" s="55"/>
      <c r="I383" s="55">
        <v>53</v>
      </c>
      <c r="J383" s="55">
        <v>0</v>
      </c>
    </row>
    <row r="384" spans="1:10" ht="15.75">
      <c r="A384" s="113"/>
      <c r="B384" s="50" t="s">
        <v>1</v>
      </c>
      <c r="C384" s="50"/>
      <c r="D384" s="50"/>
      <c r="E384" s="96"/>
      <c r="F384" s="55">
        <f t="shared" si="43"/>
        <v>285.6</v>
      </c>
      <c r="G384" s="55">
        <f>SUM(G378:G383)</f>
        <v>0</v>
      </c>
      <c r="H384" s="55">
        <f>SUM(H378:H383)</f>
        <v>0</v>
      </c>
      <c r="I384" s="55">
        <f>SUM(I378:I383)</f>
        <v>285.6</v>
      </c>
      <c r="J384" s="55">
        <f>SUM(J378:J383)</f>
        <v>0</v>
      </c>
    </row>
    <row r="385" spans="1:10" ht="15.75" customHeight="1">
      <c r="A385" s="134">
        <f>A378+1</f>
        <v>49</v>
      </c>
      <c r="B385" s="118" t="s">
        <v>109</v>
      </c>
      <c r="C385" s="118" t="s">
        <v>61</v>
      </c>
      <c r="D385" s="107" t="s">
        <v>69</v>
      </c>
      <c r="E385" s="4">
        <v>2019</v>
      </c>
      <c r="F385" s="55">
        <f t="shared" si="43"/>
        <v>45</v>
      </c>
      <c r="G385" s="55"/>
      <c r="H385" s="55"/>
      <c r="I385" s="55">
        <v>45</v>
      </c>
      <c r="J385" s="55">
        <v>0</v>
      </c>
    </row>
    <row r="386" spans="1:10" ht="15.75">
      <c r="A386" s="112"/>
      <c r="B386" s="112"/>
      <c r="C386" s="108"/>
      <c r="D386" s="141"/>
      <c r="E386" s="4">
        <v>2020</v>
      </c>
      <c r="F386" s="55">
        <f t="shared" si="43"/>
        <v>45</v>
      </c>
      <c r="G386" s="55"/>
      <c r="H386" s="55"/>
      <c r="I386" s="55">
        <v>45</v>
      </c>
      <c r="J386" s="55">
        <v>0</v>
      </c>
    </row>
    <row r="387" spans="1:10" ht="15.75">
      <c r="A387" s="112"/>
      <c r="B387" s="112"/>
      <c r="C387" s="108"/>
      <c r="D387" s="141"/>
      <c r="E387" s="4">
        <v>2021</v>
      </c>
      <c r="F387" s="55">
        <f t="shared" si="43"/>
        <v>45</v>
      </c>
      <c r="G387" s="55"/>
      <c r="H387" s="55"/>
      <c r="I387" s="55">
        <v>45</v>
      </c>
      <c r="J387" s="55">
        <v>0</v>
      </c>
    </row>
    <row r="388" spans="1:10" ht="15.75">
      <c r="A388" s="112"/>
      <c r="B388" s="112"/>
      <c r="C388" s="108"/>
      <c r="D388" s="141"/>
      <c r="E388" s="4">
        <v>2022</v>
      </c>
      <c r="F388" s="55">
        <f t="shared" si="43"/>
        <v>44.1</v>
      </c>
      <c r="G388" s="55"/>
      <c r="H388" s="55"/>
      <c r="I388" s="55">
        <v>44.1</v>
      </c>
      <c r="J388" s="55">
        <v>0</v>
      </c>
    </row>
    <row r="389" spans="1:10" ht="15.75">
      <c r="A389" s="112"/>
      <c r="B389" s="112"/>
      <c r="C389" s="108"/>
      <c r="D389" s="141"/>
      <c r="E389" s="4">
        <v>2023</v>
      </c>
      <c r="F389" s="55">
        <f t="shared" si="43"/>
        <v>43</v>
      </c>
      <c r="G389" s="55"/>
      <c r="H389" s="55"/>
      <c r="I389" s="55">
        <v>43</v>
      </c>
      <c r="J389" s="55"/>
    </row>
    <row r="390" spans="1:10" ht="15.75">
      <c r="A390" s="112"/>
      <c r="B390" s="113"/>
      <c r="C390" s="109"/>
      <c r="D390" s="142"/>
      <c r="E390" s="4">
        <v>2024</v>
      </c>
      <c r="F390" s="55">
        <f t="shared" si="43"/>
        <v>45</v>
      </c>
      <c r="G390" s="55"/>
      <c r="H390" s="55"/>
      <c r="I390" s="55">
        <v>45</v>
      </c>
      <c r="J390" s="55">
        <v>0</v>
      </c>
    </row>
    <row r="391" spans="1:10" ht="15.75">
      <c r="A391" s="113"/>
      <c r="B391" s="50" t="s">
        <v>1</v>
      </c>
      <c r="C391" s="50"/>
      <c r="D391" s="50"/>
      <c r="E391" s="96"/>
      <c r="F391" s="55">
        <f t="shared" si="43"/>
        <v>267.1</v>
      </c>
      <c r="G391" s="55">
        <f>SUM(G385:G390)</f>
        <v>0</v>
      </c>
      <c r="H391" s="55">
        <f>SUM(H385:H390)</f>
        <v>0</v>
      </c>
      <c r="I391" s="55">
        <f>SUM(I385:I390)</f>
        <v>267.1</v>
      </c>
      <c r="J391" s="55">
        <f>SUM(J385:J390)</f>
        <v>0</v>
      </c>
    </row>
    <row r="392" spans="1:10" ht="15.75" customHeight="1">
      <c r="A392" s="134">
        <f>A385+1</f>
        <v>50</v>
      </c>
      <c r="B392" s="118" t="s">
        <v>110</v>
      </c>
      <c r="C392" s="118" t="s">
        <v>61</v>
      </c>
      <c r="D392" s="107" t="s">
        <v>69</v>
      </c>
      <c r="E392" s="4">
        <v>2019</v>
      </c>
      <c r="F392" s="55">
        <f t="shared" si="43"/>
        <v>89.2</v>
      </c>
      <c r="G392" s="55"/>
      <c r="H392" s="55"/>
      <c r="I392" s="55">
        <v>89.2</v>
      </c>
      <c r="J392" s="55">
        <v>0</v>
      </c>
    </row>
    <row r="393" spans="1:10" ht="15.75">
      <c r="A393" s="112"/>
      <c r="B393" s="112"/>
      <c r="C393" s="108"/>
      <c r="D393" s="141"/>
      <c r="E393" s="4">
        <v>2020</v>
      </c>
      <c r="F393" s="55">
        <f t="shared" si="43"/>
        <v>45.67</v>
      </c>
      <c r="G393" s="55"/>
      <c r="H393" s="55"/>
      <c r="I393" s="55">
        <v>45.67</v>
      </c>
      <c r="J393" s="55">
        <v>0</v>
      </c>
    </row>
    <row r="394" spans="1:10" ht="15.75">
      <c r="A394" s="112"/>
      <c r="B394" s="112"/>
      <c r="C394" s="108"/>
      <c r="D394" s="141"/>
      <c r="E394" s="4">
        <v>2021</v>
      </c>
      <c r="F394" s="55">
        <f t="shared" si="43"/>
        <v>65</v>
      </c>
      <c r="G394" s="55"/>
      <c r="H394" s="55"/>
      <c r="I394" s="55">
        <v>65</v>
      </c>
      <c r="J394" s="55">
        <v>0</v>
      </c>
    </row>
    <row r="395" spans="1:10" ht="15.75">
      <c r="A395" s="112"/>
      <c r="B395" s="112"/>
      <c r="C395" s="108"/>
      <c r="D395" s="141"/>
      <c r="E395" s="4">
        <v>2022</v>
      </c>
      <c r="F395" s="55">
        <f t="shared" si="43"/>
        <v>63.7</v>
      </c>
      <c r="G395" s="55"/>
      <c r="H395" s="55"/>
      <c r="I395" s="55">
        <v>63.7</v>
      </c>
      <c r="J395" s="55">
        <v>0</v>
      </c>
    </row>
    <row r="396" spans="1:10" ht="15.75">
      <c r="A396" s="112"/>
      <c r="B396" s="112"/>
      <c r="C396" s="108"/>
      <c r="D396" s="141"/>
      <c r="E396" s="4">
        <v>2023</v>
      </c>
      <c r="F396" s="55">
        <f t="shared" si="43"/>
        <v>62.1</v>
      </c>
      <c r="G396" s="55"/>
      <c r="H396" s="55"/>
      <c r="I396" s="55">
        <v>62.1</v>
      </c>
      <c r="J396" s="55"/>
    </row>
    <row r="397" spans="1:10" ht="15.75">
      <c r="A397" s="112"/>
      <c r="B397" s="113"/>
      <c r="C397" s="109"/>
      <c r="D397" s="142"/>
      <c r="E397" s="4">
        <v>2024</v>
      </c>
      <c r="F397" s="55">
        <f t="shared" si="43"/>
        <v>105.2</v>
      </c>
      <c r="G397" s="55"/>
      <c r="H397" s="55"/>
      <c r="I397" s="55">
        <v>105.2</v>
      </c>
      <c r="J397" s="55">
        <v>0</v>
      </c>
    </row>
    <row r="398" spans="1:10" ht="15.75">
      <c r="A398" s="113"/>
      <c r="B398" s="50" t="s">
        <v>1</v>
      </c>
      <c r="C398" s="50"/>
      <c r="D398" s="50"/>
      <c r="E398" s="96"/>
      <c r="F398" s="55">
        <f t="shared" si="43"/>
        <v>430.87</v>
      </c>
      <c r="G398" s="55">
        <f>SUM(G392:G397)</f>
        <v>0</v>
      </c>
      <c r="H398" s="55">
        <f>SUM(H392:H397)</f>
        <v>0</v>
      </c>
      <c r="I398" s="55">
        <f>SUM(I392:I397)</f>
        <v>430.87</v>
      </c>
      <c r="J398" s="55">
        <f>SUM(J392:J397)</f>
        <v>0</v>
      </c>
    </row>
    <row r="399" spans="1:10" ht="15.75" customHeight="1">
      <c r="A399" s="134">
        <f>A392+1</f>
        <v>51</v>
      </c>
      <c r="B399" s="118" t="s">
        <v>111</v>
      </c>
      <c r="C399" s="118" t="s">
        <v>61</v>
      </c>
      <c r="D399" s="107" t="s">
        <v>69</v>
      </c>
      <c r="E399" s="4">
        <v>2019</v>
      </c>
      <c r="F399" s="55">
        <f t="shared" si="43"/>
        <v>41.4</v>
      </c>
      <c r="G399" s="55"/>
      <c r="H399" s="55"/>
      <c r="I399" s="55">
        <v>41.4</v>
      </c>
      <c r="J399" s="55">
        <v>0</v>
      </c>
    </row>
    <row r="400" spans="1:10" ht="15.75">
      <c r="A400" s="112"/>
      <c r="B400" s="112"/>
      <c r="C400" s="108"/>
      <c r="D400" s="141"/>
      <c r="E400" s="4">
        <v>2020</v>
      </c>
      <c r="F400" s="55">
        <f t="shared" si="43"/>
        <v>41.2</v>
      </c>
      <c r="G400" s="55"/>
      <c r="H400" s="55"/>
      <c r="I400" s="55">
        <v>41.2</v>
      </c>
      <c r="J400" s="55">
        <v>0</v>
      </c>
    </row>
    <row r="401" spans="1:10" ht="15.75">
      <c r="A401" s="112"/>
      <c r="B401" s="112"/>
      <c r="C401" s="108"/>
      <c r="D401" s="141"/>
      <c r="E401" s="4">
        <v>2021</v>
      </c>
      <c r="F401" s="55">
        <f t="shared" si="43"/>
        <v>45.4</v>
      </c>
      <c r="G401" s="55"/>
      <c r="H401" s="55"/>
      <c r="I401" s="55">
        <v>45.4</v>
      </c>
      <c r="J401" s="55">
        <v>0</v>
      </c>
    </row>
    <row r="402" spans="1:10" ht="15.75">
      <c r="A402" s="112"/>
      <c r="B402" s="112"/>
      <c r="C402" s="108"/>
      <c r="D402" s="141"/>
      <c r="E402" s="4">
        <v>2022</v>
      </c>
      <c r="F402" s="55">
        <f t="shared" si="43"/>
        <v>44.5</v>
      </c>
      <c r="G402" s="55"/>
      <c r="H402" s="55"/>
      <c r="I402" s="55">
        <v>44.5</v>
      </c>
      <c r="J402" s="55">
        <v>0</v>
      </c>
    </row>
    <row r="403" spans="1:10" ht="15.75">
      <c r="A403" s="112"/>
      <c r="B403" s="112"/>
      <c r="C403" s="108"/>
      <c r="D403" s="141"/>
      <c r="E403" s="4">
        <v>2023</v>
      </c>
      <c r="F403" s="55">
        <f t="shared" si="43"/>
        <v>43.4</v>
      </c>
      <c r="G403" s="55"/>
      <c r="H403" s="55"/>
      <c r="I403" s="55">
        <v>43.4</v>
      </c>
      <c r="J403" s="55"/>
    </row>
    <row r="404" spans="1:10" ht="15.75">
      <c r="A404" s="112"/>
      <c r="B404" s="113"/>
      <c r="C404" s="109"/>
      <c r="D404" s="142"/>
      <c r="E404" s="4">
        <v>2024</v>
      </c>
      <c r="F404" s="55">
        <f t="shared" si="43"/>
        <v>41.4</v>
      </c>
      <c r="G404" s="55"/>
      <c r="H404" s="55"/>
      <c r="I404" s="55">
        <v>41.4</v>
      </c>
      <c r="J404" s="55">
        <v>0</v>
      </c>
    </row>
    <row r="405" spans="1:10" ht="15.75">
      <c r="A405" s="113"/>
      <c r="B405" s="50" t="s">
        <v>1</v>
      </c>
      <c r="C405" s="50"/>
      <c r="D405" s="50"/>
      <c r="E405" s="96"/>
      <c r="F405" s="55">
        <f t="shared" si="43"/>
        <v>257.3</v>
      </c>
      <c r="G405" s="55">
        <f>SUM(G399:G404)</f>
        <v>0</v>
      </c>
      <c r="H405" s="55">
        <f>SUM(H399:H404)</f>
        <v>0</v>
      </c>
      <c r="I405" s="55">
        <f>SUM(I399:I404)</f>
        <v>257.3</v>
      </c>
      <c r="J405" s="55">
        <f>SUM(J399:J404)</f>
        <v>0</v>
      </c>
    </row>
    <row r="406" spans="1:10" ht="15.75" customHeight="1">
      <c r="A406" s="134">
        <f>A399+1</f>
        <v>52</v>
      </c>
      <c r="B406" s="118" t="s">
        <v>112</v>
      </c>
      <c r="C406" s="118" t="s">
        <v>61</v>
      </c>
      <c r="D406" s="107" t="s">
        <v>69</v>
      </c>
      <c r="E406" s="4">
        <v>2019</v>
      </c>
      <c r="F406" s="55">
        <f t="shared" si="43"/>
        <v>42.9</v>
      </c>
      <c r="G406" s="55"/>
      <c r="H406" s="55"/>
      <c r="I406" s="55">
        <v>42.9</v>
      </c>
      <c r="J406" s="55">
        <v>0</v>
      </c>
    </row>
    <row r="407" spans="1:10" ht="15.75">
      <c r="A407" s="112"/>
      <c r="B407" s="112"/>
      <c r="C407" s="108"/>
      <c r="D407" s="141"/>
      <c r="E407" s="4">
        <v>2020</v>
      </c>
      <c r="F407" s="55">
        <f t="shared" si="43"/>
        <v>44.5</v>
      </c>
      <c r="G407" s="55"/>
      <c r="H407" s="55"/>
      <c r="I407" s="55">
        <v>44.5</v>
      </c>
      <c r="J407" s="55">
        <v>0</v>
      </c>
    </row>
    <row r="408" spans="1:10" ht="15.75">
      <c r="A408" s="112"/>
      <c r="B408" s="112"/>
      <c r="C408" s="108"/>
      <c r="D408" s="141"/>
      <c r="E408" s="4">
        <v>2021</v>
      </c>
      <c r="F408" s="55">
        <f t="shared" si="43"/>
        <v>57.5</v>
      </c>
      <c r="G408" s="55"/>
      <c r="H408" s="55"/>
      <c r="I408" s="55">
        <v>57.5</v>
      </c>
      <c r="J408" s="55">
        <v>0</v>
      </c>
    </row>
    <row r="409" spans="1:10" ht="15.75">
      <c r="A409" s="112"/>
      <c r="B409" s="112"/>
      <c r="C409" s="108"/>
      <c r="D409" s="141"/>
      <c r="E409" s="4">
        <v>2022</v>
      </c>
      <c r="F409" s="55">
        <f t="shared" si="43"/>
        <v>56.4</v>
      </c>
      <c r="G409" s="55"/>
      <c r="H409" s="55"/>
      <c r="I409" s="55">
        <v>56.4</v>
      </c>
      <c r="J409" s="55">
        <v>0</v>
      </c>
    </row>
    <row r="410" spans="1:10" ht="15.75">
      <c r="A410" s="112"/>
      <c r="B410" s="112"/>
      <c r="C410" s="108"/>
      <c r="D410" s="141"/>
      <c r="E410" s="4">
        <v>2023</v>
      </c>
      <c r="F410" s="55">
        <f t="shared" si="43"/>
        <v>54.9</v>
      </c>
      <c r="G410" s="55"/>
      <c r="H410" s="55"/>
      <c r="I410" s="55">
        <v>54.9</v>
      </c>
      <c r="J410" s="55"/>
    </row>
    <row r="411" spans="1:10" ht="15.75">
      <c r="A411" s="112"/>
      <c r="B411" s="113"/>
      <c r="C411" s="109"/>
      <c r="D411" s="142"/>
      <c r="E411" s="4">
        <v>2024</v>
      </c>
      <c r="F411" s="55">
        <f t="shared" si="43"/>
        <v>42.9</v>
      </c>
      <c r="G411" s="55"/>
      <c r="H411" s="55"/>
      <c r="I411" s="55">
        <v>42.9</v>
      </c>
      <c r="J411" s="55">
        <v>0</v>
      </c>
    </row>
    <row r="412" spans="1:10" ht="15.75">
      <c r="A412" s="113"/>
      <c r="B412" s="50" t="s">
        <v>1</v>
      </c>
      <c r="C412" s="50"/>
      <c r="D412" s="50"/>
      <c r="E412" s="96"/>
      <c r="F412" s="55">
        <f t="shared" si="43"/>
        <v>299.09999999999997</v>
      </c>
      <c r="G412" s="55">
        <f>SUM(G406:G411)</f>
        <v>0</v>
      </c>
      <c r="H412" s="55">
        <f>SUM(H406:H411)</f>
        <v>0</v>
      </c>
      <c r="I412" s="55">
        <f>SUM(I406:I411)</f>
        <v>299.09999999999997</v>
      </c>
      <c r="J412" s="55">
        <f>SUM(J406:J411)</f>
        <v>0</v>
      </c>
    </row>
    <row r="413" spans="1:10" ht="15.75" customHeight="1">
      <c r="A413" s="134">
        <f>A406+1</f>
        <v>53</v>
      </c>
      <c r="B413" s="118" t="s">
        <v>113</v>
      </c>
      <c r="C413" s="118" t="s">
        <v>61</v>
      </c>
      <c r="D413" s="107" t="s">
        <v>69</v>
      </c>
      <c r="E413" s="4">
        <v>2019</v>
      </c>
      <c r="F413" s="55">
        <f t="shared" si="43"/>
        <v>33.3</v>
      </c>
      <c r="G413" s="55"/>
      <c r="H413" s="55"/>
      <c r="I413" s="55">
        <v>33.3</v>
      </c>
      <c r="J413" s="55">
        <v>0</v>
      </c>
    </row>
    <row r="414" spans="1:10" ht="15.75">
      <c r="A414" s="112"/>
      <c r="B414" s="112"/>
      <c r="C414" s="108"/>
      <c r="D414" s="141"/>
      <c r="E414" s="4">
        <v>2020</v>
      </c>
      <c r="F414" s="55">
        <f t="shared" si="43"/>
        <v>34.6</v>
      </c>
      <c r="G414" s="55"/>
      <c r="H414" s="55"/>
      <c r="I414" s="55">
        <v>34.6</v>
      </c>
      <c r="J414" s="55">
        <v>0</v>
      </c>
    </row>
    <row r="415" spans="1:10" ht="15.75">
      <c r="A415" s="112"/>
      <c r="B415" s="112"/>
      <c r="C415" s="108"/>
      <c r="D415" s="141"/>
      <c r="E415" s="4">
        <v>2021</v>
      </c>
      <c r="F415" s="55">
        <f t="shared" si="43"/>
        <v>43.8</v>
      </c>
      <c r="G415" s="55"/>
      <c r="H415" s="55"/>
      <c r="I415" s="55">
        <v>43.8</v>
      </c>
      <c r="J415" s="55">
        <v>0</v>
      </c>
    </row>
    <row r="416" spans="1:10" ht="15.75">
      <c r="A416" s="112"/>
      <c r="B416" s="112"/>
      <c r="C416" s="108"/>
      <c r="D416" s="141"/>
      <c r="E416" s="4">
        <v>2022</v>
      </c>
      <c r="F416" s="55">
        <f t="shared" si="43"/>
        <v>42.9</v>
      </c>
      <c r="G416" s="55"/>
      <c r="H416" s="55"/>
      <c r="I416" s="55">
        <v>42.9</v>
      </c>
      <c r="J416" s="55">
        <v>0</v>
      </c>
    </row>
    <row r="417" spans="1:10" ht="15.75">
      <c r="A417" s="112"/>
      <c r="B417" s="112"/>
      <c r="C417" s="108"/>
      <c r="D417" s="141"/>
      <c r="E417" s="4">
        <v>2023</v>
      </c>
      <c r="F417" s="55">
        <f t="shared" si="43"/>
        <v>41.8</v>
      </c>
      <c r="G417" s="55"/>
      <c r="H417" s="55"/>
      <c r="I417" s="55">
        <v>41.8</v>
      </c>
      <c r="J417" s="55"/>
    </row>
    <row r="418" spans="1:10" ht="15.75">
      <c r="A418" s="112"/>
      <c r="B418" s="113"/>
      <c r="C418" s="109"/>
      <c r="D418" s="142"/>
      <c r="E418" s="4">
        <v>2024</v>
      </c>
      <c r="F418" s="55">
        <f t="shared" si="43"/>
        <v>33.2</v>
      </c>
      <c r="G418" s="55"/>
      <c r="H418" s="55"/>
      <c r="I418" s="55">
        <v>33.2</v>
      </c>
      <c r="J418" s="55">
        <v>0</v>
      </c>
    </row>
    <row r="419" spans="1:10" ht="15.75">
      <c r="A419" s="113"/>
      <c r="B419" s="50" t="s">
        <v>1</v>
      </c>
      <c r="C419" s="50"/>
      <c r="D419" s="50"/>
      <c r="E419" s="96"/>
      <c r="F419" s="55">
        <f t="shared" si="43"/>
        <v>229.59999999999997</v>
      </c>
      <c r="G419" s="55">
        <f>SUM(G413:G418)</f>
        <v>0</v>
      </c>
      <c r="H419" s="55">
        <f>SUM(H413:H418)</f>
        <v>0</v>
      </c>
      <c r="I419" s="55">
        <f>SUM(I413:I418)</f>
        <v>229.59999999999997</v>
      </c>
      <c r="J419" s="55">
        <f>SUM(J413:J418)</f>
        <v>0</v>
      </c>
    </row>
    <row r="420" spans="1:10" ht="15.75" customHeight="1">
      <c r="A420" s="134">
        <f>A413+1</f>
        <v>54</v>
      </c>
      <c r="B420" s="118" t="s">
        <v>114</v>
      </c>
      <c r="C420" s="118" t="s">
        <v>61</v>
      </c>
      <c r="D420" s="107" t="s">
        <v>69</v>
      </c>
      <c r="E420" s="4">
        <v>2019</v>
      </c>
      <c r="F420" s="55">
        <f t="shared" si="43"/>
        <v>40.9</v>
      </c>
      <c r="G420" s="55"/>
      <c r="H420" s="55"/>
      <c r="I420" s="55">
        <v>40.9</v>
      </c>
      <c r="J420" s="55">
        <v>0</v>
      </c>
    </row>
    <row r="421" spans="1:10" ht="15.75">
      <c r="A421" s="112"/>
      <c r="B421" s="112"/>
      <c r="C421" s="108"/>
      <c r="D421" s="141"/>
      <c r="E421" s="4">
        <v>2020</v>
      </c>
      <c r="F421" s="55">
        <f t="shared" si="43"/>
        <v>25.02</v>
      </c>
      <c r="G421" s="55"/>
      <c r="H421" s="55"/>
      <c r="I421" s="55">
        <v>25.02</v>
      </c>
      <c r="J421" s="55">
        <v>0</v>
      </c>
    </row>
    <row r="422" spans="1:10" ht="15.75">
      <c r="A422" s="112"/>
      <c r="B422" s="112"/>
      <c r="C422" s="108"/>
      <c r="D422" s="141"/>
      <c r="E422" s="4">
        <v>2021</v>
      </c>
      <c r="F422" s="55">
        <f t="shared" si="43"/>
        <v>46.6</v>
      </c>
      <c r="G422" s="55"/>
      <c r="H422" s="55"/>
      <c r="I422" s="55">
        <v>46.6</v>
      </c>
      <c r="J422" s="55">
        <v>0</v>
      </c>
    </row>
    <row r="423" spans="1:10" ht="15.75">
      <c r="A423" s="112"/>
      <c r="B423" s="112"/>
      <c r="C423" s="108"/>
      <c r="D423" s="141"/>
      <c r="E423" s="4">
        <v>2022</v>
      </c>
      <c r="F423" s="55">
        <f t="shared" si="43"/>
        <v>45.7</v>
      </c>
      <c r="G423" s="55"/>
      <c r="H423" s="55"/>
      <c r="I423" s="55">
        <v>45.7</v>
      </c>
      <c r="J423" s="55">
        <v>0</v>
      </c>
    </row>
    <row r="424" spans="1:10" ht="15.75">
      <c r="A424" s="112"/>
      <c r="B424" s="112"/>
      <c r="C424" s="108"/>
      <c r="D424" s="141"/>
      <c r="E424" s="4">
        <v>2023</v>
      </c>
      <c r="F424" s="55">
        <f t="shared" si="43"/>
        <v>44.5</v>
      </c>
      <c r="G424" s="55"/>
      <c r="H424" s="55"/>
      <c r="I424" s="55">
        <v>44.5</v>
      </c>
      <c r="J424" s="55"/>
    </row>
    <row r="425" spans="1:10" ht="15.75">
      <c r="A425" s="112"/>
      <c r="B425" s="113"/>
      <c r="C425" s="109"/>
      <c r="D425" s="142"/>
      <c r="E425" s="4">
        <v>2024</v>
      </c>
      <c r="F425" s="55">
        <f t="shared" si="43"/>
        <v>40.9</v>
      </c>
      <c r="G425" s="55"/>
      <c r="H425" s="55"/>
      <c r="I425" s="55">
        <v>40.9</v>
      </c>
      <c r="J425" s="55">
        <v>0</v>
      </c>
    </row>
    <row r="426" spans="1:10" ht="15.75">
      <c r="A426" s="113"/>
      <c r="B426" s="50" t="s">
        <v>1</v>
      </c>
      <c r="C426" s="50"/>
      <c r="D426" s="50"/>
      <c r="E426" s="96"/>
      <c r="F426" s="55">
        <f t="shared" si="43"/>
        <v>243.62000000000003</v>
      </c>
      <c r="G426" s="55">
        <f>SUM(G420:G425)</f>
        <v>0</v>
      </c>
      <c r="H426" s="55">
        <f>SUM(H420:H425)</f>
        <v>0</v>
      </c>
      <c r="I426" s="55">
        <f>SUM(I420:I425)</f>
        <v>243.62000000000003</v>
      </c>
      <c r="J426" s="55">
        <f>SUM(J420:J425)</f>
        <v>0</v>
      </c>
    </row>
    <row r="427" spans="1:10" ht="15.75" customHeight="1">
      <c r="A427" s="134">
        <f>A420+1</f>
        <v>55</v>
      </c>
      <c r="B427" s="118" t="s">
        <v>115</v>
      </c>
      <c r="C427" s="118" t="s">
        <v>61</v>
      </c>
      <c r="D427" s="107" t="s">
        <v>69</v>
      </c>
      <c r="E427" s="4">
        <v>2019</v>
      </c>
      <c r="F427" s="55">
        <f t="shared" si="43"/>
        <v>63.2</v>
      </c>
      <c r="G427" s="55"/>
      <c r="H427" s="55"/>
      <c r="I427" s="55">
        <v>63.2</v>
      </c>
      <c r="J427" s="55">
        <v>0</v>
      </c>
    </row>
    <row r="428" spans="1:10" ht="15.75">
      <c r="A428" s="112"/>
      <c r="B428" s="112"/>
      <c r="C428" s="108"/>
      <c r="D428" s="141"/>
      <c r="E428" s="4">
        <v>2020</v>
      </c>
      <c r="F428" s="55">
        <f aca="true" t="shared" si="45" ref="F428:F505">SUM(G428:J428)</f>
        <v>63.2</v>
      </c>
      <c r="G428" s="55"/>
      <c r="H428" s="55"/>
      <c r="I428" s="55">
        <v>63.2</v>
      </c>
      <c r="J428" s="55">
        <v>0</v>
      </c>
    </row>
    <row r="429" spans="1:10" ht="15.75">
      <c r="A429" s="112"/>
      <c r="B429" s="112"/>
      <c r="C429" s="108"/>
      <c r="D429" s="141"/>
      <c r="E429" s="4">
        <v>2021</v>
      </c>
      <c r="F429" s="55">
        <f t="shared" si="45"/>
        <v>63.2</v>
      </c>
      <c r="G429" s="55"/>
      <c r="H429" s="55"/>
      <c r="I429" s="55">
        <v>63.2</v>
      </c>
      <c r="J429" s="55">
        <v>0</v>
      </c>
    </row>
    <row r="430" spans="1:10" ht="15.75">
      <c r="A430" s="112"/>
      <c r="B430" s="112"/>
      <c r="C430" s="108"/>
      <c r="D430" s="141"/>
      <c r="E430" s="4">
        <v>2022</v>
      </c>
      <c r="F430" s="55">
        <f t="shared" si="45"/>
        <v>61.9</v>
      </c>
      <c r="G430" s="55"/>
      <c r="H430" s="55"/>
      <c r="I430" s="55">
        <v>61.9</v>
      </c>
      <c r="J430" s="55">
        <v>0</v>
      </c>
    </row>
    <row r="431" spans="1:10" ht="15.75">
      <c r="A431" s="112"/>
      <c r="B431" s="112"/>
      <c r="C431" s="108"/>
      <c r="D431" s="141"/>
      <c r="E431" s="4">
        <v>2023</v>
      </c>
      <c r="F431" s="55">
        <f t="shared" si="45"/>
        <v>60.4</v>
      </c>
      <c r="G431" s="55"/>
      <c r="H431" s="55"/>
      <c r="I431" s="55">
        <v>60.4</v>
      </c>
      <c r="J431" s="55"/>
    </row>
    <row r="432" spans="1:10" ht="15.75">
      <c r="A432" s="112"/>
      <c r="B432" s="113"/>
      <c r="C432" s="109"/>
      <c r="D432" s="142"/>
      <c r="E432" s="4">
        <v>2024</v>
      </c>
      <c r="F432" s="55">
        <f t="shared" si="45"/>
        <v>63.2</v>
      </c>
      <c r="G432" s="55"/>
      <c r="H432" s="55"/>
      <c r="I432" s="55">
        <v>63.2</v>
      </c>
      <c r="J432" s="55">
        <v>0</v>
      </c>
    </row>
    <row r="433" spans="1:10" ht="15.75">
      <c r="A433" s="113"/>
      <c r="B433" s="50" t="s">
        <v>1</v>
      </c>
      <c r="C433" s="50"/>
      <c r="D433" s="50"/>
      <c r="E433" s="96"/>
      <c r="F433" s="55">
        <f t="shared" si="45"/>
        <v>375.1</v>
      </c>
      <c r="G433" s="55">
        <f>SUM(G427:G432)</f>
        <v>0</v>
      </c>
      <c r="H433" s="55">
        <f>SUM(H427:H432)</f>
        <v>0</v>
      </c>
      <c r="I433" s="55">
        <f>SUM(I427:I432)</f>
        <v>375.1</v>
      </c>
      <c r="J433" s="55">
        <f>SUM(J427:J432)</f>
        <v>0</v>
      </c>
    </row>
    <row r="434" spans="1:10" ht="15.75" customHeight="1">
      <c r="A434" s="134">
        <f>A427+1</f>
        <v>56</v>
      </c>
      <c r="B434" s="118" t="s">
        <v>116</v>
      </c>
      <c r="C434" s="118" t="s">
        <v>61</v>
      </c>
      <c r="D434" s="107" t="s">
        <v>69</v>
      </c>
      <c r="E434" s="4">
        <v>2019</v>
      </c>
      <c r="F434" s="55">
        <f t="shared" si="45"/>
        <v>192</v>
      </c>
      <c r="G434" s="55"/>
      <c r="H434" s="55"/>
      <c r="I434" s="55">
        <v>192</v>
      </c>
      <c r="J434" s="55">
        <v>0</v>
      </c>
    </row>
    <row r="435" spans="1:10" ht="15.75">
      <c r="A435" s="112"/>
      <c r="B435" s="112"/>
      <c r="C435" s="108"/>
      <c r="D435" s="141"/>
      <c r="E435" s="4">
        <v>2020</v>
      </c>
      <c r="F435" s="55">
        <f t="shared" si="45"/>
        <v>110.6496</v>
      </c>
      <c r="G435" s="55"/>
      <c r="H435" s="55"/>
      <c r="I435" s="55">
        <v>110.6496</v>
      </c>
      <c r="J435" s="55">
        <v>0</v>
      </c>
    </row>
    <row r="436" spans="1:10" ht="15.75">
      <c r="A436" s="112"/>
      <c r="B436" s="112"/>
      <c r="C436" s="108"/>
      <c r="D436" s="141"/>
      <c r="E436" s="4">
        <v>2021</v>
      </c>
      <c r="F436" s="55">
        <f t="shared" si="45"/>
        <v>246.9</v>
      </c>
      <c r="G436" s="55"/>
      <c r="H436" s="55"/>
      <c r="I436" s="55">
        <v>246.9</v>
      </c>
      <c r="J436" s="55">
        <v>0</v>
      </c>
    </row>
    <row r="437" spans="1:10" ht="15.75">
      <c r="A437" s="112"/>
      <c r="B437" s="112"/>
      <c r="C437" s="108"/>
      <c r="D437" s="141"/>
      <c r="E437" s="4">
        <v>2022</v>
      </c>
      <c r="F437" s="55">
        <f t="shared" si="45"/>
        <v>242</v>
      </c>
      <c r="G437" s="55"/>
      <c r="H437" s="55"/>
      <c r="I437" s="55">
        <v>242</v>
      </c>
      <c r="J437" s="55">
        <v>0</v>
      </c>
    </row>
    <row r="438" spans="1:10" ht="15.75">
      <c r="A438" s="112"/>
      <c r="B438" s="112"/>
      <c r="C438" s="108"/>
      <c r="D438" s="141"/>
      <c r="E438" s="4">
        <v>2023</v>
      </c>
      <c r="F438" s="55">
        <f t="shared" si="45"/>
        <v>235.9</v>
      </c>
      <c r="G438" s="55"/>
      <c r="H438" s="55"/>
      <c r="I438" s="55">
        <v>235.9</v>
      </c>
      <c r="J438" s="55"/>
    </row>
    <row r="439" spans="1:10" ht="15.75">
      <c r="A439" s="112"/>
      <c r="B439" s="113"/>
      <c r="C439" s="109"/>
      <c r="D439" s="142"/>
      <c r="E439" s="4">
        <v>2024</v>
      </c>
      <c r="F439" s="55">
        <f t="shared" si="45"/>
        <v>219</v>
      </c>
      <c r="G439" s="55"/>
      <c r="H439" s="55"/>
      <c r="I439" s="55">
        <v>219</v>
      </c>
      <c r="J439" s="55">
        <v>0</v>
      </c>
    </row>
    <row r="440" spans="1:10" ht="15.75">
      <c r="A440" s="113"/>
      <c r="B440" s="50" t="s">
        <v>1</v>
      </c>
      <c r="C440" s="50"/>
      <c r="D440" s="50"/>
      <c r="E440" s="96"/>
      <c r="F440" s="55">
        <f t="shared" si="45"/>
        <v>1246.4496000000001</v>
      </c>
      <c r="G440" s="55">
        <f>SUM(G434:G439)</f>
        <v>0</v>
      </c>
      <c r="H440" s="55">
        <f>SUM(H434:H439)</f>
        <v>0</v>
      </c>
      <c r="I440" s="55">
        <f>SUM(I434:I439)</f>
        <v>1246.4496000000001</v>
      </c>
      <c r="J440" s="55">
        <f>SUM(J434:J439)</f>
        <v>0</v>
      </c>
    </row>
    <row r="441" spans="1:10" ht="15.75" customHeight="1">
      <c r="A441" s="134">
        <f>A434+1</f>
        <v>57</v>
      </c>
      <c r="B441" s="118" t="s">
        <v>117</v>
      </c>
      <c r="C441" s="118" t="s">
        <v>61</v>
      </c>
      <c r="D441" s="107" t="s">
        <v>69</v>
      </c>
      <c r="E441" s="4">
        <v>2019</v>
      </c>
      <c r="F441" s="55">
        <f t="shared" si="45"/>
        <v>269.9</v>
      </c>
      <c r="G441" s="55"/>
      <c r="H441" s="55"/>
      <c r="I441" s="55">
        <v>269.9</v>
      </c>
      <c r="J441" s="55">
        <v>0</v>
      </c>
    </row>
    <row r="442" spans="1:10" ht="15.75">
      <c r="A442" s="112"/>
      <c r="B442" s="112"/>
      <c r="C442" s="108"/>
      <c r="D442" s="141"/>
      <c r="E442" s="4">
        <v>2020</v>
      </c>
      <c r="F442" s="55">
        <f t="shared" si="45"/>
        <v>96.6</v>
      </c>
      <c r="G442" s="55"/>
      <c r="H442" s="55"/>
      <c r="I442" s="55">
        <v>96.6</v>
      </c>
      <c r="J442" s="55">
        <v>0</v>
      </c>
    </row>
    <row r="443" spans="1:10" ht="15.75">
      <c r="A443" s="112"/>
      <c r="B443" s="112"/>
      <c r="C443" s="108"/>
      <c r="D443" s="141"/>
      <c r="E443" s="4">
        <v>2021</v>
      </c>
      <c r="F443" s="55">
        <f t="shared" si="45"/>
        <v>283</v>
      </c>
      <c r="G443" s="55"/>
      <c r="H443" s="55"/>
      <c r="I443" s="55">
        <v>283</v>
      </c>
      <c r="J443" s="55">
        <v>0</v>
      </c>
    </row>
    <row r="444" spans="1:10" ht="15.75">
      <c r="A444" s="112"/>
      <c r="B444" s="112"/>
      <c r="C444" s="108"/>
      <c r="D444" s="141"/>
      <c r="E444" s="4">
        <v>2022</v>
      </c>
      <c r="F444" s="55">
        <f t="shared" si="45"/>
        <v>277.4</v>
      </c>
      <c r="G444" s="55"/>
      <c r="H444" s="55"/>
      <c r="I444" s="55">
        <v>277.4</v>
      </c>
      <c r="J444" s="55">
        <v>0</v>
      </c>
    </row>
    <row r="445" spans="1:10" ht="15.75">
      <c r="A445" s="112"/>
      <c r="B445" s="112"/>
      <c r="C445" s="108"/>
      <c r="D445" s="141"/>
      <c r="E445" s="4">
        <v>2023</v>
      </c>
      <c r="F445" s="55">
        <f t="shared" si="45"/>
        <v>270.3</v>
      </c>
      <c r="G445" s="55"/>
      <c r="H445" s="55"/>
      <c r="I445" s="55">
        <v>270.3</v>
      </c>
      <c r="J445" s="55"/>
    </row>
    <row r="446" spans="1:10" ht="15.75">
      <c r="A446" s="112"/>
      <c r="B446" s="113"/>
      <c r="C446" s="109"/>
      <c r="D446" s="142"/>
      <c r="E446" s="4">
        <v>2024</v>
      </c>
      <c r="F446" s="55">
        <f t="shared" si="45"/>
        <v>271</v>
      </c>
      <c r="G446" s="55"/>
      <c r="H446" s="55"/>
      <c r="I446" s="55">
        <v>271</v>
      </c>
      <c r="J446" s="55">
        <v>0</v>
      </c>
    </row>
    <row r="447" spans="1:10" ht="15.75">
      <c r="A447" s="113"/>
      <c r="B447" s="50" t="s">
        <v>1</v>
      </c>
      <c r="C447" s="50"/>
      <c r="D447" s="50"/>
      <c r="E447" s="96"/>
      <c r="F447" s="55">
        <f t="shared" si="45"/>
        <v>1468.2</v>
      </c>
      <c r="G447" s="55">
        <f>SUM(G441:G446)</f>
        <v>0</v>
      </c>
      <c r="H447" s="55">
        <f>SUM(H441:H446)</f>
        <v>0</v>
      </c>
      <c r="I447" s="55">
        <f>SUM(I441:I446)</f>
        <v>1468.2</v>
      </c>
      <c r="J447" s="55">
        <f>SUM(J441:J446)</f>
        <v>0</v>
      </c>
    </row>
    <row r="448" spans="1:10" ht="15.75" customHeight="1">
      <c r="A448" s="134">
        <f>A441+1</f>
        <v>58</v>
      </c>
      <c r="B448" s="118" t="s">
        <v>118</v>
      </c>
      <c r="C448" s="118" t="s">
        <v>61</v>
      </c>
      <c r="D448" s="107" t="s">
        <v>69</v>
      </c>
      <c r="E448" s="4">
        <v>2019</v>
      </c>
      <c r="F448" s="55">
        <f t="shared" si="45"/>
        <v>70.6</v>
      </c>
      <c r="G448" s="55"/>
      <c r="H448" s="55"/>
      <c r="I448" s="55">
        <v>70.6</v>
      </c>
      <c r="J448" s="55">
        <v>0</v>
      </c>
    </row>
    <row r="449" spans="1:10" ht="15.75">
      <c r="A449" s="112"/>
      <c r="B449" s="112"/>
      <c r="C449" s="108"/>
      <c r="D449" s="141"/>
      <c r="E449" s="4">
        <v>2020</v>
      </c>
      <c r="F449" s="55">
        <f t="shared" si="45"/>
        <v>73</v>
      </c>
      <c r="G449" s="55"/>
      <c r="H449" s="55"/>
      <c r="I449" s="55">
        <v>73</v>
      </c>
      <c r="J449" s="55">
        <v>0</v>
      </c>
    </row>
    <row r="450" spans="1:10" ht="15.75">
      <c r="A450" s="112"/>
      <c r="B450" s="112"/>
      <c r="C450" s="108"/>
      <c r="D450" s="141"/>
      <c r="E450" s="4">
        <v>2021</v>
      </c>
      <c r="F450" s="55">
        <f t="shared" si="45"/>
        <v>73</v>
      </c>
      <c r="G450" s="55"/>
      <c r="H450" s="55"/>
      <c r="I450" s="55">
        <v>73</v>
      </c>
      <c r="J450" s="55">
        <v>0</v>
      </c>
    </row>
    <row r="451" spans="1:10" ht="15.75">
      <c r="A451" s="112"/>
      <c r="B451" s="112"/>
      <c r="C451" s="108"/>
      <c r="D451" s="141"/>
      <c r="E451" s="4">
        <v>2022</v>
      </c>
      <c r="F451" s="55">
        <f t="shared" si="45"/>
        <v>71.6</v>
      </c>
      <c r="G451" s="55"/>
      <c r="H451" s="55"/>
      <c r="I451" s="55">
        <v>71.6</v>
      </c>
      <c r="J451" s="55">
        <v>0</v>
      </c>
    </row>
    <row r="452" spans="1:10" ht="15.75">
      <c r="A452" s="112"/>
      <c r="B452" s="112"/>
      <c r="C452" s="108"/>
      <c r="D452" s="141"/>
      <c r="E452" s="4">
        <v>2023</v>
      </c>
      <c r="F452" s="55">
        <f t="shared" si="45"/>
        <v>69.7</v>
      </c>
      <c r="G452" s="55"/>
      <c r="H452" s="55"/>
      <c r="I452" s="55">
        <v>69.7</v>
      </c>
      <c r="J452" s="55"/>
    </row>
    <row r="453" spans="1:10" ht="15.75">
      <c r="A453" s="112"/>
      <c r="B453" s="113"/>
      <c r="C453" s="109"/>
      <c r="D453" s="142"/>
      <c r="E453" s="4">
        <v>2024</v>
      </c>
      <c r="F453" s="55">
        <f t="shared" si="45"/>
        <v>70.9</v>
      </c>
      <c r="G453" s="55"/>
      <c r="H453" s="55"/>
      <c r="I453" s="55">
        <v>70.9</v>
      </c>
      <c r="J453" s="55">
        <v>0</v>
      </c>
    </row>
    <row r="454" spans="1:10" ht="15.75">
      <c r="A454" s="113"/>
      <c r="B454" s="50" t="s">
        <v>1</v>
      </c>
      <c r="C454" s="50"/>
      <c r="D454" s="50"/>
      <c r="E454" s="96"/>
      <c r="F454" s="55">
        <f t="shared" si="45"/>
        <v>428.79999999999995</v>
      </c>
      <c r="G454" s="55">
        <f>SUM(G448:G453)</f>
        <v>0</v>
      </c>
      <c r="H454" s="55">
        <f>SUM(H448:H453)</f>
        <v>0</v>
      </c>
      <c r="I454" s="55">
        <f>SUM(I448:I453)</f>
        <v>428.79999999999995</v>
      </c>
      <c r="J454" s="55">
        <f>SUM(J448:J453)</f>
        <v>0</v>
      </c>
    </row>
    <row r="455" spans="1:10" ht="15.75" customHeight="1">
      <c r="A455" s="134">
        <f>A448+1</f>
        <v>59</v>
      </c>
      <c r="B455" s="118" t="s">
        <v>119</v>
      </c>
      <c r="C455" s="118" t="s">
        <v>61</v>
      </c>
      <c r="D455" s="107" t="s">
        <v>69</v>
      </c>
      <c r="E455" s="4">
        <v>2019</v>
      </c>
      <c r="F455" s="55">
        <f t="shared" si="45"/>
        <v>14.7</v>
      </c>
      <c r="G455" s="55"/>
      <c r="H455" s="55"/>
      <c r="I455" s="55">
        <v>14.7</v>
      </c>
      <c r="J455" s="55">
        <v>0</v>
      </c>
    </row>
    <row r="456" spans="1:10" ht="15.75">
      <c r="A456" s="112"/>
      <c r="B456" s="112"/>
      <c r="C456" s="108"/>
      <c r="D456" s="141"/>
      <c r="E456" s="4">
        <v>2020</v>
      </c>
      <c r="F456" s="55">
        <f t="shared" si="45"/>
        <v>24</v>
      </c>
      <c r="G456" s="55"/>
      <c r="H456" s="55"/>
      <c r="I456" s="55">
        <v>24</v>
      </c>
      <c r="J456" s="55">
        <v>0</v>
      </c>
    </row>
    <row r="457" spans="1:10" ht="15.75">
      <c r="A457" s="112"/>
      <c r="B457" s="112"/>
      <c r="C457" s="108"/>
      <c r="D457" s="141"/>
      <c r="E457" s="4">
        <v>2021</v>
      </c>
      <c r="F457" s="55">
        <f t="shared" si="45"/>
        <v>28.2</v>
      </c>
      <c r="G457" s="55"/>
      <c r="H457" s="55"/>
      <c r="I457" s="55">
        <v>28.2</v>
      </c>
      <c r="J457" s="55">
        <v>0</v>
      </c>
    </row>
    <row r="458" spans="1:10" ht="15.75">
      <c r="A458" s="112"/>
      <c r="B458" s="112"/>
      <c r="C458" s="108"/>
      <c r="D458" s="141"/>
      <c r="E458" s="4">
        <v>2022</v>
      </c>
      <c r="F458" s="55">
        <f t="shared" si="45"/>
        <v>27.6</v>
      </c>
      <c r="G458" s="55"/>
      <c r="H458" s="55"/>
      <c r="I458" s="55">
        <v>27.6</v>
      </c>
      <c r="J458" s="55">
        <v>0</v>
      </c>
    </row>
    <row r="459" spans="1:10" ht="15.75">
      <c r="A459" s="112"/>
      <c r="B459" s="112"/>
      <c r="C459" s="108"/>
      <c r="D459" s="141"/>
      <c r="E459" s="4">
        <v>2023</v>
      </c>
      <c r="F459" s="55">
        <f t="shared" si="45"/>
        <v>26.9</v>
      </c>
      <c r="G459" s="55"/>
      <c r="H459" s="55"/>
      <c r="I459" s="55">
        <v>26.9</v>
      </c>
      <c r="J459" s="55"/>
    </row>
    <row r="460" spans="1:10" ht="15.75">
      <c r="A460" s="112"/>
      <c r="B460" s="113"/>
      <c r="C460" s="109"/>
      <c r="D460" s="142"/>
      <c r="E460" s="4">
        <v>2024</v>
      </c>
      <c r="F460" s="55">
        <f t="shared" si="45"/>
        <v>14.7</v>
      </c>
      <c r="G460" s="55"/>
      <c r="H460" s="55"/>
      <c r="I460" s="55">
        <v>14.7</v>
      </c>
      <c r="J460" s="55">
        <v>0</v>
      </c>
    </row>
    <row r="461" spans="1:10" ht="15.75">
      <c r="A461" s="113"/>
      <c r="B461" s="50" t="s">
        <v>1</v>
      </c>
      <c r="C461" s="50"/>
      <c r="D461" s="50"/>
      <c r="E461" s="96"/>
      <c r="F461" s="55">
        <f t="shared" si="45"/>
        <v>136.1</v>
      </c>
      <c r="G461" s="55">
        <f>SUM(G455:G460)</f>
        <v>0</v>
      </c>
      <c r="H461" s="55">
        <f>SUM(H455:H460)</f>
        <v>0</v>
      </c>
      <c r="I461" s="55">
        <f>SUM(I455:I460)</f>
        <v>136.1</v>
      </c>
      <c r="J461" s="55">
        <f>SUM(J455:J460)</f>
        <v>0</v>
      </c>
    </row>
    <row r="462" spans="1:10" ht="15.75" customHeight="1">
      <c r="A462" s="134">
        <f>A455+1</f>
        <v>60</v>
      </c>
      <c r="B462" s="118" t="s">
        <v>120</v>
      </c>
      <c r="C462" s="118" t="s">
        <v>61</v>
      </c>
      <c r="D462" s="107" t="s">
        <v>69</v>
      </c>
      <c r="E462" s="4">
        <v>2019</v>
      </c>
      <c r="F462" s="55">
        <f t="shared" si="45"/>
        <v>40</v>
      </c>
      <c r="G462" s="55"/>
      <c r="H462" s="55"/>
      <c r="I462" s="55">
        <v>40</v>
      </c>
      <c r="J462" s="55">
        <v>0</v>
      </c>
    </row>
    <row r="463" spans="1:10" ht="15.75">
      <c r="A463" s="112"/>
      <c r="B463" s="112"/>
      <c r="C463" s="108"/>
      <c r="D463" s="141"/>
      <c r="E463" s="4">
        <v>2020</v>
      </c>
      <c r="F463" s="55">
        <f t="shared" si="45"/>
        <v>41.5</v>
      </c>
      <c r="G463" s="55"/>
      <c r="H463" s="55"/>
      <c r="I463" s="55">
        <v>41.5</v>
      </c>
      <c r="J463" s="55">
        <v>0</v>
      </c>
    </row>
    <row r="464" spans="1:10" ht="15.75">
      <c r="A464" s="112"/>
      <c r="B464" s="112"/>
      <c r="C464" s="108"/>
      <c r="D464" s="141"/>
      <c r="E464" s="4">
        <v>2021</v>
      </c>
      <c r="F464" s="55">
        <f t="shared" si="45"/>
        <v>74.3</v>
      </c>
      <c r="G464" s="55"/>
      <c r="H464" s="55"/>
      <c r="I464" s="55">
        <v>74.3</v>
      </c>
      <c r="J464" s="55">
        <v>0</v>
      </c>
    </row>
    <row r="465" spans="1:10" ht="15.75">
      <c r="A465" s="112"/>
      <c r="B465" s="112"/>
      <c r="C465" s="108"/>
      <c r="D465" s="141"/>
      <c r="E465" s="4">
        <v>2022</v>
      </c>
      <c r="F465" s="55">
        <f t="shared" si="45"/>
        <v>72.8</v>
      </c>
      <c r="G465" s="55"/>
      <c r="H465" s="55"/>
      <c r="I465" s="55">
        <v>72.8</v>
      </c>
      <c r="J465" s="55">
        <v>0</v>
      </c>
    </row>
    <row r="466" spans="1:10" ht="15.75">
      <c r="A466" s="112"/>
      <c r="B466" s="112"/>
      <c r="C466" s="108"/>
      <c r="D466" s="141"/>
      <c r="E466" s="4">
        <v>2023</v>
      </c>
      <c r="F466" s="55">
        <f t="shared" si="45"/>
        <v>71</v>
      </c>
      <c r="G466" s="55"/>
      <c r="H466" s="55"/>
      <c r="I466" s="55">
        <v>71</v>
      </c>
      <c r="J466" s="55"/>
    </row>
    <row r="467" spans="1:10" ht="15.75">
      <c r="A467" s="112"/>
      <c r="B467" s="113"/>
      <c r="C467" s="109"/>
      <c r="D467" s="142"/>
      <c r="E467" s="4">
        <v>2024</v>
      </c>
      <c r="F467" s="55">
        <f t="shared" si="45"/>
        <v>40</v>
      </c>
      <c r="G467" s="55"/>
      <c r="H467" s="55"/>
      <c r="I467" s="55">
        <v>40</v>
      </c>
      <c r="J467" s="55">
        <v>0</v>
      </c>
    </row>
    <row r="468" spans="1:10" ht="15.75">
      <c r="A468" s="113"/>
      <c r="B468" s="50" t="s">
        <v>1</v>
      </c>
      <c r="C468" s="50"/>
      <c r="D468" s="50"/>
      <c r="E468" s="96"/>
      <c r="F468" s="55">
        <f t="shared" si="45"/>
        <v>339.6</v>
      </c>
      <c r="G468" s="55">
        <f>SUM(G462:G467)</f>
        <v>0</v>
      </c>
      <c r="H468" s="55">
        <f>SUM(H462:H467)</f>
        <v>0</v>
      </c>
      <c r="I468" s="55">
        <f>SUM(I462:I467)</f>
        <v>339.6</v>
      </c>
      <c r="J468" s="55">
        <f>SUM(J462:J467)</f>
        <v>0</v>
      </c>
    </row>
    <row r="469" spans="1:10" ht="15.75" customHeight="1">
      <c r="A469" s="134">
        <f>A462+1</f>
        <v>61</v>
      </c>
      <c r="B469" s="118" t="s">
        <v>206</v>
      </c>
      <c r="C469" s="118" t="s">
        <v>61</v>
      </c>
      <c r="D469" s="107" t="s">
        <v>69</v>
      </c>
      <c r="E469" s="4">
        <v>2019</v>
      </c>
      <c r="F469" s="55">
        <f t="shared" si="45"/>
        <v>0</v>
      </c>
      <c r="G469" s="55"/>
      <c r="H469" s="55"/>
      <c r="I469" s="55"/>
      <c r="J469" s="55">
        <v>0</v>
      </c>
    </row>
    <row r="470" spans="1:10" ht="15.75">
      <c r="A470" s="112"/>
      <c r="B470" s="112"/>
      <c r="C470" s="108"/>
      <c r="D470" s="141"/>
      <c r="E470" s="4">
        <v>2020</v>
      </c>
      <c r="F470" s="55">
        <f t="shared" si="45"/>
        <v>77.7</v>
      </c>
      <c r="G470" s="55"/>
      <c r="H470" s="55"/>
      <c r="I470" s="55">
        <v>77.7</v>
      </c>
      <c r="J470" s="55">
        <v>0</v>
      </c>
    </row>
    <row r="471" spans="1:10" ht="15.75">
      <c r="A471" s="112"/>
      <c r="B471" s="112"/>
      <c r="C471" s="108"/>
      <c r="D471" s="141"/>
      <c r="E471" s="4">
        <v>2021</v>
      </c>
      <c r="F471" s="55">
        <f t="shared" si="45"/>
        <v>0</v>
      </c>
      <c r="G471" s="55"/>
      <c r="H471" s="55"/>
      <c r="I471" s="55"/>
      <c r="J471" s="55">
        <v>0</v>
      </c>
    </row>
    <row r="472" spans="1:10" ht="15.75">
      <c r="A472" s="112"/>
      <c r="B472" s="112"/>
      <c r="C472" s="108"/>
      <c r="D472" s="141"/>
      <c r="E472" s="4">
        <v>2022</v>
      </c>
      <c r="F472" s="55">
        <f t="shared" si="45"/>
        <v>0</v>
      </c>
      <c r="G472" s="55"/>
      <c r="H472" s="55"/>
      <c r="I472" s="55"/>
      <c r="J472" s="55">
        <v>0</v>
      </c>
    </row>
    <row r="473" spans="1:10" ht="15.75">
      <c r="A473" s="112"/>
      <c r="B473" s="112"/>
      <c r="C473" s="108"/>
      <c r="D473" s="141"/>
      <c r="E473" s="4">
        <v>2023</v>
      </c>
      <c r="F473" s="55">
        <f t="shared" si="45"/>
        <v>0</v>
      </c>
      <c r="G473" s="55"/>
      <c r="H473" s="55"/>
      <c r="I473" s="55"/>
      <c r="J473" s="55"/>
    </row>
    <row r="474" spans="1:10" ht="15.75">
      <c r="A474" s="112"/>
      <c r="B474" s="113"/>
      <c r="C474" s="109"/>
      <c r="D474" s="142"/>
      <c r="E474" s="4">
        <v>2024</v>
      </c>
      <c r="F474" s="55">
        <f t="shared" si="45"/>
        <v>0</v>
      </c>
      <c r="G474" s="55"/>
      <c r="H474" s="55"/>
      <c r="I474" s="55"/>
      <c r="J474" s="55">
        <v>0</v>
      </c>
    </row>
    <row r="475" spans="1:10" ht="15.75">
      <c r="A475" s="113"/>
      <c r="B475" s="50" t="s">
        <v>1</v>
      </c>
      <c r="C475" s="50"/>
      <c r="D475" s="50"/>
      <c r="E475" s="96"/>
      <c r="F475" s="55">
        <f t="shared" si="45"/>
        <v>77.7</v>
      </c>
      <c r="G475" s="55">
        <f>SUM(G469:G474)</f>
        <v>0</v>
      </c>
      <c r="H475" s="55">
        <f>SUM(H469:H474)</f>
        <v>0</v>
      </c>
      <c r="I475" s="55">
        <f>SUM(I469:I474)</f>
        <v>77.7</v>
      </c>
      <c r="J475" s="55">
        <f>SUM(J469:J474)</f>
        <v>0</v>
      </c>
    </row>
    <row r="476" spans="1:10" ht="15.75" customHeight="1">
      <c r="A476" s="134">
        <f>A469+1</f>
        <v>62</v>
      </c>
      <c r="B476" s="107" t="s">
        <v>203</v>
      </c>
      <c r="C476" s="118" t="s">
        <v>61</v>
      </c>
      <c r="D476" s="107" t="s">
        <v>69</v>
      </c>
      <c r="E476" s="4">
        <v>2019</v>
      </c>
      <c r="F476" s="55">
        <f t="shared" si="45"/>
        <v>0</v>
      </c>
      <c r="G476" s="55">
        <f aca="true" t="shared" si="46" ref="G476:I481">G483+G490</f>
        <v>0</v>
      </c>
      <c r="H476" s="55">
        <f t="shared" si="46"/>
        <v>0</v>
      </c>
      <c r="I476" s="55">
        <f t="shared" si="46"/>
        <v>0</v>
      </c>
      <c r="J476" s="55">
        <v>0</v>
      </c>
    </row>
    <row r="477" spans="1:10" ht="15.75">
      <c r="A477" s="112"/>
      <c r="B477" s="116"/>
      <c r="C477" s="108"/>
      <c r="D477" s="141"/>
      <c r="E477" s="4">
        <v>2020</v>
      </c>
      <c r="F477" s="55">
        <f t="shared" si="45"/>
        <v>36906.40027</v>
      </c>
      <c r="G477" s="55">
        <f t="shared" si="46"/>
        <v>3840.95454</v>
      </c>
      <c r="H477" s="55">
        <f t="shared" si="46"/>
        <v>33065.44573</v>
      </c>
      <c r="I477" s="55">
        <f t="shared" si="46"/>
        <v>0</v>
      </c>
      <c r="J477" s="55">
        <v>0</v>
      </c>
    </row>
    <row r="478" spans="1:10" ht="15.75">
      <c r="A478" s="112"/>
      <c r="B478" s="116"/>
      <c r="C478" s="108"/>
      <c r="D478" s="141"/>
      <c r="E478" s="4">
        <v>2021</v>
      </c>
      <c r="F478" s="55">
        <f t="shared" si="45"/>
        <v>35188.8</v>
      </c>
      <c r="G478" s="55">
        <f t="shared" si="46"/>
        <v>0</v>
      </c>
      <c r="H478" s="55">
        <f t="shared" si="46"/>
        <v>35188.8</v>
      </c>
      <c r="I478" s="55">
        <f t="shared" si="46"/>
        <v>0</v>
      </c>
      <c r="J478" s="55">
        <v>0</v>
      </c>
    </row>
    <row r="479" spans="1:10" ht="15.75">
      <c r="A479" s="112"/>
      <c r="B479" s="116"/>
      <c r="C479" s="108"/>
      <c r="D479" s="141"/>
      <c r="E479" s="4">
        <v>2022</v>
      </c>
      <c r="F479" s="55">
        <f t="shared" si="45"/>
        <v>35195.4</v>
      </c>
      <c r="G479" s="55">
        <f t="shared" si="46"/>
        <v>0</v>
      </c>
      <c r="H479" s="55">
        <f t="shared" si="46"/>
        <v>35195.4</v>
      </c>
      <c r="I479" s="55">
        <f t="shared" si="46"/>
        <v>0</v>
      </c>
      <c r="J479" s="55">
        <v>0</v>
      </c>
    </row>
    <row r="480" spans="1:10" ht="15.75">
      <c r="A480" s="112"/>
      <c r="B480" s="116"/>
      <c r="C480" s="108"/>
      <c r="D480" s="141"/>
      <c r="E480" s="4">
        <v>2023</v>
      </c>
      <c r="F480" s="55">
        <f t="shared" si="45"/>
        <v>35195.4</v>
      </c>
      <c r="G480" s="55">
        <f t="shared" si="46"/>
        <v>0</v>
      </c>
      <c r="H480" s="55">
        <f t="shared" si="46"/>
        <v>35195.4</v>
      </c>
      <c r="I480" s="55">
        <f t="shared" si="46"/>
        <v>0</v>
      </c>
      <c r="J480" s="55"/>
    </row>
    <row r="481" spans="1:10" ht="15.75">
      <c r="A481" s="112"/>
      <c r="B481" s="117"/>
      <c r="C481" s="109"/>
      <c r="D481" s="142"/>
      <c r="E481" s="4">
        <v>2024</v>
      </c>
      <c r="F481" s="55">
        <f t="shared" si="45"/>
        <v>0</v>
      </c>
      <c r="G481" s="55">
        <f t="shared" si="46"/>
        <v>0</v>
      </c>
      <c r="H481" s="55">
        <f t="shared" si="46"/>
        <v>0</v>
      </c>
      <c r="I481" s="55">
        <f t="shared" si="46"/>
        <v>0</v>
      </c>
      <c r="J481" s="55">
        <v>0</v>
      </c>
    </row>
    <row r="482" spans="1:10" ht="15.75">
      <c r="A482" s="113"/>
      <c r="B482" s="50" t="s">
        <v>1</v>
      </c>
      <c r="C482" s="50"/>
      <c r="D482" s="50"/>
      <c r="E482" s="96"/>
      <c r="F482" s="55">
        <f t="shared" si="45"/>
        <v>142486.00027</v>
      </c>
      <c r="G482" s="55">
        <f>SUM(G476:G481)</f>
        <v>3840.95454</v>
      </c>
      <c r="H482" s="55">
        <f>SUM(H476:H481)</f>
        <v>138645.04572999998</v>
      </c>
      <c r="I482" s="55">
        <f>SUM(I476:I481)</f>
        <v>0</v>
      </c>
      <c r="J482" s="55">
        <f>SUM(J476:J481)</f>
        <v>0</v>
      </c>
    </row>
    <row r="483" spans="1:10" ht="15.75" customHeight="1">
      <c r="A483" s="134">
        <f>A476+1</f>
        <v>63</v>
      </c>
      <c r="B483" s="118" t="s">
        <v>227</v>
      </c>
      <c r="C483" s="118" t="s">
        <v>61</v>
      </c>
      <c r="D483" s="107" t="s">
        <v>69</v>
      </c>
      <c r="E483" s="4">
        <v>2019</v>
      </c>
      <c r="F483" s="55">
        <f t="shared" si="45"/>
        <v>0</v>
      </c>
      <c r="G483" s="55"/>
      <c r="H483" s="55"/>
      <c r="I483" s="55"/>
      <c r="J483" s="55">
        <v>0</v>
      </c>
    </row>
    <row r="484" spans="1:10" ht="15.75">
      <c r="A484" s="112"/>
      <c r="B484" s="112"/>
      <c r="C484" s="108"/>
      <c r="D484" s="141"/>
      <c r="E484" s="4">
        <v>2020</v>
      </c>
      <c r="F484" s="55">
        <f t="shared" si="45"/>
        <v>24751.80027</v>
      </c>
      <c r="G484" s="55"/>
      <c r="H484" s="55">
        <v>24751.80027</v>
      </c>
      <c r="I484" s="55"/>
      <c r="J484" s="55">
        <v>0</v>
      </c>
    </row>
    <row r="485" spans="1:10" ht="15.75">
      <c r="A485" s="112"/>
      <c r="B485" s="112"/>
      <c r="C485" s="108"/>
      <c r="D485" s="141"/>
      <c r="E485" s="4">
        <v>2021</v>
      </c>
      <c r="F485" s="55">
        <f t="shared" si="45"/>
        <v>35188.8</v>
      </c>
      <c r="G485" s="55"/>
      <c r="H485" s="55">
        <v>35188.8</v>
      </c>
      <c r="I485" s="55"/>
      <c r="J485" s="55">
        <v>0</v>
      </c>
    </row>
    <row r="486" spans="1:10" ht="15.75">
      <c r="A486" s="112"/>
      <c r="B486" s="112"/>
      <c r="C486" s="108"/>
      <c r="D486" s="141"/>
      <c r="E486" s="4">
        <v>2022</v>
      </c>
      <c r="F486" s="55">
        <f t="shared" si="45"/>
        <v>35195.4</v>
      </c>
      <c r="G486" s="55"/>
      <c r="H486" s="55">
        <v>35195.4</v>
      </c>
      <c r="I486" s="55"/>
      <c r="J486" s="55">
        <v>0</v>
      </c>
    </row>
    <row r="487" spans="1:10" ht="15.75">
      <c r="A487" s="112"/>
      <c r="B487" s="112"/>
      <c r="C487" s="108"/>
      <c r="D487" s="141"/>
      <c r="E487" s="4">
        <v>2023</v>
      </c>
      <c r="F487" s="55">
        <f t="shared" si="45"/>
        <v>35195.4</v>
      </c>
      <c r="G487" s="55"/>
      <c r="H487" s="55">
        <v>35195.4</v>
      </c>
      <c r="I487" s="55"/>
      <c r="J487" s="55"/>
    </row>
    <row r="488" spans="1:10" ht="15.75">
      <c r="A488" s="112"/>
      <c r="B488" s="113"/>
      <c r="C488" s="109"/>
      <c r="D488" s="142"/>
      <c r="E488" s="4">
        <v>2024</v>
      </c>
      <c r="F488" s="55">
        <f t="shared" si="45"/>
        <v>0</v>
      </c>
      <c r="G488" s="55"/>
      <c r="H488" s="55"/>
      <c r="I488" s="55"/>
      <c r="J488" s="55">
        <v>0</v>
      </c>
    </row>
    <row r="489" spans="1:10" ht="15.75">
      <c r="A489" s="113"/>
      <c r="B489" s="50" t="s">
        <v>1</v>
      </c>
      <c r="C489" s="50"/>
      <c r="D489" s="50"/>
      <c r="E489" s="96"/>
      <c r="F489" s="55">
        <f t="shared" si="45"/>
        <v>130331.40027000001</v>
      </c>
      <c r="G489" s="55">
        <f>SUM(G483:G488)</f>
        <v>0</v>
      </c>
      <c r="H489" s="55">
        <f>SUM(H483:H488)</f>
        <v>130331.40027000001</v>
      </c>
      <c r="I489" s="55">
        <f>SUM(I483:I488)</f>
        <v>0</v>
      </c>
      <c r="J489" s="55">
        <f>SUM(J483:J488)</f>
        <v>0</v>
      </c>
    </row>
    <row r="490" spans="1:10" ht="15.75" customHeight="1">
      <c r="A490" s="134">
        <f>A483+1</f>
        <v>64</v>
      </c>
      <c r="B490" s="118" t="s">
        <v>228</v>
      </c>
      <c r="C490" s="118" t="s">
        <v>61</v>
      </c>
      <c r="D490" s="107" t="s">
        <v>69</v>
      </c>
      <c r="E490" s="4">
        <v>2019</v>
      </c>
      <c r="F490" s="55">
        <f t="shared" si="45"/>
        <v>0</v>
      </c>
      <c r="G490" s="55"/>
      <c r="H490" s="55"/>
      <c r="I490" s="55"/>
      <c r="J490" s="55">
        <v>0</v>
      </c>
    </row>
    <row r="491" spans="1:10" ht="15.75">
      <c r="A491" s="112"/>
      <c r="B491" s="112"/>
      <c r="C491" s="108"/>
      <c r="D491" s="141"/>
      <c r="E491" s="4">
        <v>2020</v>
      </c>
      <c r="F491" s="55">
        <f t="shared" si="45"/>
        <v>12154.6</v>
      </c>
      <c r="G491" s="55">
        <v>3840.95454</v>
      </c>
      <c r="H491" s="55">
        <v>8313.64546</v>
      </c>
      <c r="I491" s="55"/>
      <c r="J491" s="55">
        <v>0</v>
      </c>
    </row>
    <row r="492" spans="1:10" ht="15.75">
      <c r="A492" s="112"/>
      <c r="B492" s="112"/>
      <c r="C492" s="108"/>
      <c r="D492" s="141"/>
      <c r="E492" s="4">
        <v>2021</v>
      </c>
      <c r="F492" s="55">
        <f t="shared" si="45"/>
        <v>0</v>
      </c>
      <c r="G492" s="55"/>
      <c r="H492" s="55"/>
      <c r="I492" s="55"/>
      <c r="J492" s="55">
        <v>0</v>
      </c>
    </row>
    <row r="493" spans="1:10" ht="15.75">
      <c r="A493" s="112"/>
      <c r="B493" s="112"/>
      <c r="C493" s="108"/>
      <c r="D493" s="141"/>
      <c r="E493" s="4">
        <v>2022</v>
      </c>
      <c r="F493" s="55">
        <f t="shared" si="45"/>
        <v>0</v>
      </c>
      <c r="G493" s="55"/>
      <c r="H493" s="55"/>
      <c r="I493" s="55"/>
      <c r="J493" s="55">
        <v>0</v>
      </c>
    </row>
    <row r="494" spans="1:10" ht="15.75">
      <c r="A494" s="112"/>
      <c r="B494" s="112"/>
      <c r="C494" s="108"/>
      <c r="D494" s="141"/>
      <c r="E494" s="4">
        <v>2023</v>
      </c>
      <c r="F494" s="55">
        <f t="shared" si="45"/>
        <v>0</v>
      </c>
      <c r="G494" s="55"/>
      <c r="H494" s="55"/>
      <c r="I494" s="55"/>
      <c r="J494" s="55"/>
    </row>
    <row r="495" spans="1:10" ht="15.75">
      <c r="A495" s="112"/>
      <c r="B495" s="113"/>
      <c r="C495" s="109"/>
      <c r="D495" s="142"/>
      <c r="E495" s="4">
        <v>2024</v>
      </c>
      <c r="F495" s="55">
        <f t="shared" si="45"/>
        <v>0</v>
      </c>
      <c r="G495" s="55"/>
      <c r="H495" s="55"/>
      <c r="I495" s="55"/>
      <c r="J495" s="55">
        <v>0</v>
      </c>
    </row>
    <row r="496" spans="1:10" ht="15.75">
      <c r="A496" s="113"/>
      <c r="B496" s="50" t="s">
        <v>1</v>
      </c>
      <c r="C496" s="50"/>
      <c r="D496" s="50"/>
      <c r="E496" s="96"/>
      <c r="F496" s="55">
        <f t="shared" si="45"/>
        <v>12154.6</v>
      </c>
      <c r="G496" s="55">
        <f>SUM(G490:G495)</f>
        <v>3840.95454</v>
      </c>
      <c r="H496" s="55">
        <f>SUM(H490:H495)</f>
        <v>8313.64546</v>
      </c>
      <c r="I496" s="55">
        <f>SUM(I490:I495)</f>
        <v>0</v>
      </c>
      <c r="J496" s="55">
        <f>SUM(J490:J495)</f>
        <v>0</v>
      </c>
    </row>
    <row r="497" spans="1:10" ht="15.75" customHeight="1">
      <c r="A497" s="134">
        <f>A490+1</f>
        <v>65</v>
      </c>
      <c r="B497" s="107" t="s">
        <v>208</v>
      </c>
      <c r="C497" s="118" t="s">
        <v>61</v>
      </c>
      <c r="D497" s="107" t="s">
        <v>69</v>
      </c>
      <c r="E497" s="4">
        <v>2019</v>
      </c>
      <c r="F497" s="55">
        <f t="shared" si="45"/>
        <v>0</v>
      </c>
      <c r="G497" s="55"/>
      <c r="H497" s="55"/>
      <c r="I497" s="55"/>
      <c r="J497" s="55">
        <v>0</v>
      </c>
    </row>
    <row r="498" spans="1:10" ht="15.75">
      <c r="A498" s="112"/>
      <c r="B498" s="116"/>
      <c r="C498" s="108"/>
      <c r="D498" s="141"/>
      <c r="E498" s="4">
        <v>2020</v>
      </c>
      <c r="F498" s="55">
        <f t="shared" si="45"/>
        <v>272095.9</v>
      </c>
      <c r="G498" s="55"/>
      <c r="H498" s="55">
        <v>272095.9</v>
      </c>
      <c r="I498" s="55"/>
      <c r="J498" s="55">
        <v>0</v>
      </c>
    </row>
    <row r="499" spans="1:10" ht="15.75">
      <c r="A499" s="112"/>
      <c r="B499" s="116"/>
      <c r="C499" s="108"/>
      <c r="D499" s="141"/>
      <c r="E499" s="4">
        <v>2021</v>
      </c>
      <c r="F499" s="55">
        <f t="shared" si="45"/>
        <v>265275.7</v>
      </c>
      <c r="G499" s="55"/>
      <c r="H499" s="55">
        <v>265275.7</v>
      </c>
      <c r="I499" s="55"/>
      <c r="J499" s="55">
        <v>0</v>
      </c>
    </row>
    <row r="500" spans="1:10" ht="15.75">
      <c r="A500" s="112"/>
      <c r="B500" s="116"/>
      <c r="C500" s="108"/>
      <c r="D500" s="141"/>
      <c r="E500" s="4">
        <v>2022</v>
      </c>
      <c r="F500" s="55">
        <f t="shared" si="45"/>
        <v>281313.2</v>
      </c>
      <c r="G500" s="55"/>
      <c r="H500" s="55">
        <v>281313.2</v>
      </c>
      <c r="I500" s="55"/>
      <c r="J500" s="55">
        <v>0</v>
      </c>
    </row>
    <row r="501" spans="1:10" ht="15.75">
      <c r="A501" s="112"/>
      <c r="B501" s="116"/>
      <c r="C501" s="108"/>
      <c r="D501" s="141"/>
      <c r="E501" s="4">
        <v>2023</v>
      </c>
      <c r="F501" s="55">
        <f t="shared" si="45"/>
        <v>282995.8</v>
      </c>
      <c r="G501" s="55"/>
      <c r="H501" s="55">
        <v>282995.8</v>
      </c>
      <c r="I501" s="55"/>
      <c r="J501" s="55"/>
    </row>
    <row r="502" spans="1:10" ht="15.75">
      <c r="A502" s="112"/>
      <c r="B502" s="117"/>
      <c r="C502" s="109"/>
      <c r="D502" s="142"/>
      <c r="E502" s="4">
        <v>2024</v>
      </c>
      <c r="F502" s="55">
        <f t="shared" si="45"/>
        <v>0</v>
      </c>
      <c r="G502" s="55"/>
      <c r="H502" s="55"/>
      <c r="I502" s="55"/>
      <c r="J502" s="55">
        <v>0</v>
      </c>
    </row>
    <row r="503" spans="1:10" ht="15.75">
      <c r="A503" s="113"/>
      <c r="B503" s="50" t="s">
        <v>1</v>
      </c>
      <c r="C503" s="50"/>
      <c r="D503" s="50"/>
      <c r="E503" s="96"/>
      <c r="F503" s="55">
        <f t="shared" si="45"/>
        <v>1101680.6</v>
      </c>
      <c r="G503" s="55">
        <f>SUM(G497:G502)</f>
        <v>0</v>
      </c>
      <c r="H503" s="55">
        <f>SUM(H497:H502)</f>
        <v>1101680.6</v>
      </c>
      <c r="I503" s="55">
        <f>SUM(I497:I502)</f>
        <v>0</v>
      </c>
      <c r="J503" s="55">
        <f>SUM(J497:J502)</f>
        <v>0</v>
      </c>
    </row>
    <row r="504" spans="1:10" ht="15.75" customHeight="1">
      <c r="A504" s="134">
        <f>A497+1</f>
        <v>66</v>
      </c>
      <c r="B504" s="107" t="s">
        <v>213</v>
      </c>
      <c r="C504" s="118" t="s">
        <v>61</v>
      </c>
      <c r="D504" s="107" t="s">
        <v>69</v>
      </c>
      <c r="E504" s="4">
        <v>2019</v>
      </c>
      <c r="F504" s="55">
        <f t="shared" si="45"/>
        <v>0</v>
      </c>
      <c r="G504" s="55"/>
      <c r="H504" s="55"/>
      <c r="I504" s="55"/>
      <c r="J504" s="55">
        <v>0</v>
      </c>
    </row>
    <row r="505" spans="1:10" ht="15.75">
      <c r="A505" s="112"/>
      <c r="B505" s="116"/>
      <c r="C505" s="108"/>
      <c r="D505" s="141"/>
      <c r="E505" s="4">
        <v>2020</v>
      </c>
      <c r="F505" s="55">
        <f t="shared" si="45"/>
        <v>2239.12078</v>
      </c>
      <c r="G505" s="55">
        <v>1320.18498</v>
      </c>
      <c r="H505" s="55">
        <v>650.2413</v>
      </c>
      <c r="I505" s="55">
        <v>268.6945</v>
      </c>
      <c r="J505" s="55">
        <v>0</v>
      </c>
    </row>
    <row r="506" spans="1:10" ht="15.75">
      <c r="A506" s="112"/>
      <c r="B506" s="116"/>
      <c r="C506" s="108"/>
      <c r="D506" s="141"/>
      <c r="E506" s="4">
        <v>2021</v>
      </c>
      <c r="F506" s="55">
        <f aca="true" t="shared" si="47" ref="F506:F523">SUM(G506:J506)</f>
        <v>0</v>
      </c>
      <c r="G506" s="55"/>
      <c r="H506" s="55"/>
      <c r="I506" s="55"/>
      <c r="J506" s="55">
        <v>0</v>
      </c>
    </row>
    <row r="507" spans="1:10" ht="15.75">
      <c r="A507" s="112"/>
      <c r="B507" s="116"/>
      <c r="C507" s="108"/>
      <c r="D507" s="141"/>
      <c r="E507" s="4">
        <v>2022</v>
      </c>
      <c r="F507" s="55">
        <f t="shared" si="47"/>
        <v>0</v>
      </c>
      <c r="G507" s="55"/>
      <c r="H507" s="55"/>
      <c r="I507" s="55"/>
      <c r="J507" s="55">
        <v>0</v>
      </c>
    </row>
    <row r="508" spans="1:10" ht="15.75">
      <c r="A508" s="112"/>
      <c r="B508" s="116"/>
      <c r="C508" s="108"/>
      <c r="D508" s="141"/>
      <c r="E508" s="4">
        <v>2023</v>
      </c>
      <c r="F508" s="55">
        <f t="shared" si="47"/>
        <v>0</v>
      </c>
      <c r="G508" s="55"/>
      <c r="H508" s="55"/>
      <c r="I508" s="55"/>
      <c r="J508" s="55"/>
    </row>
    <row r="509" spans="1:10" ht="15.75">
      <c r="A509" s="112"/>
      <c r="B509" s="117"/>
      <c r="C509" s="109"/>
      <c r="D509" s="142"/>
      <c r="E509" s="4">
        <v>2024</v>
      </c>
      <c r="F509" s="55">
        <f t="shared" si="47"/>
        <v>0</v>
      </c>
      <c r="G509" s="55"/>
      <c r="H509" s="55"/>
      <c r="I509" s="55"/>
      <c r="J509" s="55">
        <v>0</v>
      </c>
    </row>
    <row r="510" spans="1:10" ht="15.75">
      <c r="A510" s="113"/>
      <c r="B510" s="50" t="s">
        <v>1</v>
      </c>
      <c r="C510" s="50"/>
      <c r="D510" s="50"/>
      <c r="E510" s="96"/>
      <c r="F510" s="55">
        <f t="shared" si="47"/>
        <v>2239.12078</v>
      </c>
      <c r="G510" s="55">
        <f>SUM(G504:G509)</f>
        <v>1320.18498</v>
      </c>
      <c r="H510" s="55">
        <f>SUM(H504:H509)</f>
        <v>650.2413</v>
      </c>
      <c r="I510" s="55">
        <f>SUM(I504:I509)</f>
        <v>268.6945</v>
      </c>
      <c r="J510" s="55">
        <f>SUM(J504:J509)</f>
        <v>0</v>
      </c>
    </row>
    <row r="511" spans="1:10" ht="15.75" customHeight="1">
      <c r="A511" s="134">
        <f>A504+1</f>
        <v>67</v>
      </c>
      <c r="B511" s="107" t="s">
        <v>210</v>
      </c>
      <c r="C511" s="118" t="s">
        <v>61</v>
      </c>
      <c r="D511" s="107" t="s">
        <v>69</v>
      </c>
      <c r="E511" s="4">
        <v>2019</v>
      </c>
      <c r="F511" s="55">
        <f t="shared" si="47"/>
        <v>0</v>
      </c>
      <c r="G511" s="55"/>
      <c r="H511" s="55"/>
      <c r="I511" s="55"/>
      <c r="J511" s="55">
        <v>0</v>
      </c>
    </row>
    <row r="512" spans="1:10" ht="15.75">
      <c r="A512" s="112"/>
      <c r="B512" s="116"/>
      <c r="C512" s="108"/>
      <c r="D512" s="141"/>
      <c r="E512" s="4">
        <v>2020</v>
      </c>
      <c r="F512" s="55">
        <f t="shared" si="47"/>
        <v>5065.08504</v>
      </c>
      <c r="G512" s="55">
        <v>2986.37437</v>
      </c>
      <c r="H512" s="55">
        <v>1470.90048</v>
      </c>
      <c r="I512" s="55">
        <v>607.8101899999999</v>
      </c>
      <c r="J512" s="55">
        <v>0</v>
      </c>
    </row>
    <row r="513" spans="1:10" ht="15.75">
      <c r="A513" s="112"/>
      <c r="B513" s="116"/>
      <c r="C513" s="108"/>
      <c r="D513" s="141"/>
      <c r="E513" s="4">
        <v>2021</v>
      </c>
      <c r="F513" s="55">
        <f t="shared" si="47"/>
        <v>0</v>
      </c>
      <c r="G513" s="55"/>
      <c r="H513" s="55"/>
      <c r="I513" s="55"/>
      <c r="J513" s="55">
        <v>0</v>
      </c>
    </row>
    <row r="514" spans="1:10" ht="15.75">
      <c r="A514" s="112"/>
      <c r="B514" s="116"/>
      <c r="C514" s="108"/>
      <c r="D514" s="141"/>
      <c r="E514" s="4">
        <v>2022</v>
      </c>
      <c r="F514" s="55">
        <f t="shared" si="47"/>
        <v>0</v>
      </c>
      <c r="G514" s="55"/>
      <c r="H514" s="55"/>
      <c r="I514" s="55"/>
      <c r="J514" s="55">
        <v>0</v>
      </c>
    </row>
    <row r="515" spans="1:10" ht="15.75">
      <c r="A515" s="112"/>
      <c r="B515" s="116"/>
      <c r="C515" s="108"/>
      <c r="D515" s="141"/>
      <c r="E515" s="4">
        <v>2023</v>
      </c>
      <c r="F515" s="55">
        <f t="shared" si="47"/>
        <v>0</v>
      </c>
      <c r="G515" s="55"/>
      <c r="H515" s="55"/>
      <c r="I515" s="55"/>
      <c r="J515" s="55"/>
    </row>
    <row r="516" spans="1:10" ht="15.75">
      <c r="A516" s="112"/>
      <c r="B516" s="117"/>
      <c r="C516" s="109"/>
      <c r="D516" s="142"/>
      <c r="E516" s="4">
        <v>2024</v>
      </c>
      <c r="F516" s="55">
        <f t="shared" si="47"/>
        <v>0</v>
      </c>
      <c r="G516" s="55"/>
      <c r="H516" s="55"/>
      <c r="I516" s="55"/>
      <c r="J516" s="55">
        <v>0</v>
      </c>
    </row>
    <row r="517" spans="1:10" ht="15.75">
      <c r="A517" s="113"/>
      <c r="B517" s="50" t="s">
        <v>1</v>
      </c>
      <c r="C517" s="50"/>
      <c r="D517" s="50"/>
      <c r="E517" s="96"/>
      <c r="F517" s="55">
        <f t="shared" si="47"/>
        <v>5065.08504</v>
      </c>
      <c r="G517" s="55">
        <f>SUM(G511:G516)</f>
        <v>2986.37437</v>
      </c>
      <c r="H517" s="55">
        <f>SUM(H511:H516)</f>
        <v>1470.90048</v>
      </c>
      <c r="I517" s="55">
        <f>SUM(I511:I516)</f>
        <v>607.8101899999999</v>
      </c>
      <c r="J517" s="55">
        <f>SUM(J511:J516)</f>
        <v>0</v>
      </c>
    </row>
    <row r="518" spans="1:10" ht="15.75" customHeight="1">
      <c r="A518" s="134">
        <f>A511+1</f>
        <v>68</v>
      </c>
      <c r="B518" s="107" t="s">
        <v>211</v>
      </c>
      <c r="C518" s="107" t="s">
        <v>61</v>
      </c>
      <c r="D518" s="107" t="s">
        <v>70</v>
      </c>
      <c r="E518" s="4">
        <v>2019</v>
      </c>
      <c r="F518" s="55">
        <f t="shared" si="47"/>
        <v>0</v>
      </c>
      <c r="G518" s="55">
        <v>0</v>
      </c>
      <c r="H518" s="55"/>
      <c r="I518" s="55"/>
      <c r="J518" s="55">
        <v>0</v>
      </c>
    </row>
    <row r="519" spans="1:10" ht="15.75">
      <c r="A519" s="112"/>
      <c r="B519" s="116"/>
      <c r="C519" s="108"/>
      <c r="D519" s="108"/>
      <c r="E519" s="4">
        <v>2020</v>
      </c>
      <c r="F519" s="55">
        <f t="shared" si="47"/>
        <v>7342.60001</v>
      </c>
      <c r="G519" s="55">
        <v>0</v>
      </c>
      <c r="H519" s="55">
        <v>6975.47</v>
      </c>
      <c r="I519" s="55">
        <v>367.13001</v>
      </c>
      <c r="J519" s="55">
        <v>0</v>
      </c>
    </row>
    <row r="520" spans="1:10" ht="15.75">
      <c r="A520" s="112"/>
      <c r="B520" s="116"/>
      <c r="C520" s="108"/>
      <c r="D520" s="108" t="s">
        <v>68</v>
      </c>
      <c r="E520" s="4">
        <v>2021</v>
      </c>
      <c r="F520" s="55">
        <f t="shared" si="47"/>
        <v>7597.445999999999</v>
      </c>
      <c r="G520" s="55">
        <v>0</v>
      </c>
      <c r="H520" s="55">
        <v>7217.573699999999</v>
      </c>
      <c r="I520" s="55">
        <v>379.8723</v>
      </c>
      <c r="J520" s="55">
        <v>0</v>
      </c>
    </row>
    <row r="521" spans="1:10" ht="15.75">
      <c r="A521" s="112"/>
      <c r="B521" s="116"/>
      <c r="C521" s="108"/>
      <c r="D521" s="108"/>
      <c r="E521" s="4">
        <v>2022</v>
      </c>
      <c r="F521" s="55">
        <f t="shared" si="47"/>
        <v>0</v>
      </c>
      <c r="G521" s="55">
        <v>0</v>
      </c>
      <c r="H521" s="55">
        <v>0</v>
      </c>
      <c r="I521" s="55">
        <v>0</v>
      </c>
      <c r="J521" s="55">
        <v>0</v>
      </c>
    </row>
    <row r="522" spans="1:10" ht="15.75">
      <c r="A522" s="112"/>
      <c r="B522" s="116"/>
      <c r="C522" s="108"/>
      <c r="D522" s="108"/>
      <c r="E522" s="4">
        <v>2023</v>
      </c>
      <c r="F522" s="55">
        <f t="shared" si="47"/>
        <v>0</v>
      </c>
      <c r="G522" s="55">
        <v>0</v>
      </c>
      <c r="H522" s="55"/>
      <c r="I522" s="55"/>
      <c r="J522" s="55">
        <v>0</v>
      </c>
    </row>
    <row r="523" spans="1:10" ht="15.75">
      <c r="A523" s="112"/>
      <c r="B523" s="117"/>
      <c r="C523" s="109"/>
      <c r="D523" s="109"/>
      <c r="E523" s="4">
        <v>2024</v>
      </c>
      <c r="F523" s="55">
        <f t="shared" si="47"/>
        <v>0</v>
      </c>
      <c r="G523" s="55">
        <v>0</v>
      </c>
      <c r="H523" s="55"/>
      <c r="I523" s="55"/>
      <c r="J523" s="55">
        <v>0</v>
      </c>
    </row>
    <row r="524" spans="1:10" ht="15.75">
      <c r="A524" s="113"/>
      <c r="B524" s="50" t="s">
        <v>1</v>
      </c>
      <c r="C524" s="49"/>
      <c r="D524" s="49"/>
      <c r="E524" s="96"/>
      <c r="F524" s="55">
        <f>SUM(F518:F523)</f>
        <v>14940.046009999998</v>
      </c>
      <c r="G524" s="55">
        <f>SUM(G518:G523)</f>
        <v>0</v>
      </c>
      <c r="H524" s="55">
        <f>SUM(H518:H523)</f>
        <v>14193.043699999998</v>
      </c>
      <c r="I524" s="55">
        <f>SUM(I518:I523)</f>
        <v>747.0023100000001</v>
      </c>
      <c r="J524" s="55">
        <f>SUM(J518:J523)</f>
        <v>0</v>
      </c>
    </row>
    <row r="525" spans="1:10" ht="15.75" customHeight="1">
      <c r="A525" s="134">
        <f>A518+1</f>
        <v>69</v>
      </c>
      <c r="B525" s="107" t="s">
        <v>222</v>
      </c>
      <c r="C525" s="107" t="s">
        <v>61</v>
      </c>
      <c r="D525" s="107" t="s">
        <v>70</v>
      </c>
      <c r="E525" s="4">
        <v>2019</v>
      </c>
      <c r="F525" s="55">
        <f aca="true" t="shared" si="48" ref="F525:F530">SUM(G525:J525)</f>
        <v>0</v>
      </c>
      <c r="G525" s="55">
        <v>0</v>
      </c>
      <c r="H525" s="55"/>
      <c r="I525" s="55"/>
      <c r="J525" s="55">
        <v>0</v>
      </c>
    </row>
    <row r="526" spans="1:10" ht="15.75">
      <c r="A526" s="112"/>
      <c r="B526" s="116"/>
      <c r="C526" s="108"/>
      <c r="D526" s="108"/>
      <c r="E526" s="4">
        <v>2020</v>
      </c>
      <c r="F526" s="55">
        <f t="shared" si="48"/>
        <v>4244.52</v>
      </c>
      <c r="G526" s="55">
        <v>4244.52</v>
      </c>
      <c r="H526" s="55"/>
      <c r="I526" s="55"/>
      <c r="J526" s="55">
        <v>0</v>
      </c>
    </row>
    <row r="527" spans="1:10" ht="15.75">
      <c r="A527" s="112"/>
      <c r="B527" s="116"/>
      <c r="C527" s="108"/>
      <c r="D527" s="108" t="s">
        <v>68</v>
      </c>
      <c r="E527" s="4">
        <v>2021</v>
      </c>
      <c r="F527" s="55">
        <f t="shared" si="48"/>
        <v>12821.2</v>
      </c>
      <c r="G527" s="55">
        <v>12821.2</v>
      </c>
      <c r="H527" s="55"/>
      <c r="I527" s="55"/>
      <c r="J527" s="55">
        <v>0</v>
      </c>
    </row>
    <row r="528" spans="1:10" ht="15.75">
      <c r="A528" s="112"/>
      <c r="B528" s="116"/>
      <c r="C528" s="108"/>
      <c r="D528" s="108"/>
      <c r="E528" s="4">
        <v>2022</v>
      </c>
      <c r="F528" s="55">
        <f t="shared" si="48"/>
        <v>12821.2</v>
      </c>
      <c r="G528" s="55">
        <v>12821.2</v>
      </c>
      <c r="H528" s="55"/>
      <c r="I528" s="55"/>
      <c r="J528" s="55">
        <v>0</v>
      </c>
    </row>
    <row r="529" spans="1:10" ht="15.75">
      <c r="A529" s="112"/>
      <c r="B529" s="116"/>
      <c r="C529" s="108"/>
      <c r="D529" s="108"/>
      <c r="E529" s="4">
        <v>2023</v>
      </c>
      <c r="F529" s="55">
        <f t="shared" si="48"/>
        <v>0</v>
      </c>
      <c r="G529" s="55">
        <v>0</v>
      </c>
      <c r="H529" s="55"/>
      <c r="I529" s="55"/>
      <c r="J529" s="55">
        <v>0</v>
      </c>
    </row>
    <row r="530" spans="1:10" ht="15.75">
      <c r="A530" s="112"/>
      <c r="B530" s="117"/>
      <c r="C530" s="109"/>
      <c r="D530" s="109"/>
      <c r="E530" s="4">
        <v>2024</v>
      </c>
      <c r="F530" s="55">
        <f t="shared" si="48"/>
        <v>0</v>
      </c>
      <c r="G530" s="55">
        <v>0</v>
      </c>
      <c r="H530" s="55"/>
      <c r="I530" s="55"/>
      <c r="J530" s="55">
        <v>0</v>
      </c>
    </row>
    <row r="531" spans="1:10" ht="15.75">
      <c r="A531" s="113"/>
      <c r="B531" s="50" t="s">
        <v>1</v>
      </c>
      <c r="C531" s="49"/>
      <c r="D531" s="49"/>
      <c r="E531" s="96"/>
      <c r="F531" s="55">
        <f>SUM(F525:F530)</f>
        <v>29886.920000000002</v>
      </c>
      <c r="G531" s="55">
        <f>SUM(G525:G530)</f>
        <v>29886.920000000002</v>
      </c>
      <c r="H531" s="55">
        <f>SUM(H525:H530)</f>
        <v>0</v>
      </c>
      <c r="I531" s="55">
        <f>SUM(I525:I530)</f>
        <v>0</v>
      </c>
      <c r="J531" s="55">
        <f>SUM(J525:J530)</f>
        <v>0</v>
      </c>
    </row>
    <row r="532" spans="1:10" ht="15.75" customHeight="1">
      <c r="A532" s="134">
        <f>A525+1</f>
        <v>70</v>
      </c>
      <c r="B532" s="107" t="s">
        <v>229</v>
      </c>
      <c r="C532" s="107" t="s">
        <v>61</v>
      </c>
      <c r="D532" s="107" t="s">
        <v>70</v>
      </c>
      <c r="E532" s="4">
        <v>2019</v>
      </c>
      <c r="F532" s="55">
        <f aca="true" t="shared" si="49" ref="F532:F537">SUM(G532:J532)</f>
        <v>0</v>
      </c>
      <c r="G532" s="55"/>
      <c r="H532" s="55"/>
      <c r="I532" s="55"/>
      <c r="J532" s="55">
        <v>0</v>
      </c>
    </row>
    <row r="533" spans="1:10" ht="15.75">
      <c r="A533" s="112"/>
      <c r="B533" s="116"/>
      <c r="C533" s="108"/>
      <c r="D533" s="108"/>
      <c r="E533" s="4">
        <v>2020</v>
      </c>
      <c r="F533" s="55">
        <f t="shared" si="49"/>
        <v>0</v>
      </c>
      <c r="G533" s="55"/>
      <c r="H533" s="55"/>
      <c r="I533" s="55"/>
      <c r="J533" s="55">
        <v>0</v>
      </c>
    </row>
    <row r="534" spans="1:10" ht="15.75">
      <c r="A534" s="112"/>
      <c r="B534" s="116"/>
      <c r="C534" s="108"/>
      <c r="D534" s="108" t="s">
        <v>68</v>
      </c>
      <c r="E534" s="4">
        <v>2021</v>
      </c>
      <c r="F534" s="55">
        <f t="shared" si="49"/>
        <v>0</v>
      </c>
      <c r="G534" s="55"/>
      <c r="H534" s="55"/>
      <c r="I534" s="55"/>
      <c r="J534" s="55">
        <v>0</v>
      </c>
    </row>
    <row r="535" spans="1:10" ht="15.75">
      <c r="A535" s="112"/>
      <c r="B535" s="116"/>
      <c r="C535" s="108"/>
      <c r="D535" s="108"/>
      <c r="E535" s="4">
        <v>2022</v>
      </c>
      <c r="F535" s="55">
        <f t="shared" si="49"/>
        <v>0</v>
      </c>
      <c r="G535" s="55"/>
      <c r="H535" s="55"/>
      <c r="I535" s="55"/>
      <c r="J535" s="55">
        <v>0</v>
      </c>
    </row>
    <row r="536" spans="1:10" ht="15.75">
      <c r="A536" s="112"/>
      <c r="B536" s="116"/>
      <c r="C536" s="108"/>
      <c r="D536" s="108"/>
      <c r="E536" s="4">
        <v>2023</v>
      </c>
      <c r="F536" s="55">
        <f t="shared" si="49"/>
        <v>0</v>
      </c>
      <c r="G536" s="55"/>
      <c r="H536" s="55"/>
      <c r="I536" s="55"/>
      <c r="J536" s="55">
        <v>0</v>
      </c>
    </row>
    <row r="537" spans="1:10" ht="15.75">
      <c r="A537" s="112"/>
      <c r="B537" s="117"/>
      <c r="C537" s="109"/>
      <c r="D537" s="109"/>
      <c r="E537" s="4">
        <v>2024</v>
      </c>
      <c r="F537" s="55">
        <f t="shared" si="49"/>
        <v>0</v>
      </c>
      <c r="G537" s="55"/>
      <c r="H537" s="55"/>
      <c r="I537" s="55"/>
      <c r="J537" s="55">
        <v>0</v>
      </c>
    </row>
    <row r="538" spans="1:10" ht="18.75" customHeight="1">
      <c r="A538" s="113"/>
      <c r="B538" s="50" t="s">
        <v>1</v>
      </c>
      <c r="C538" s="49"/>
      <c r="D538" s="49"/>
      <c r="E538" s="96"/>
      <c r="F538" s="55">
        <f>SUM(F532:F537)</f>
        <v>0</v>
      </c>
      <c r="G538" s="55">
        <f>SUM(G532:G537)</f>
        <v>0</v>
      </c>
      <c r="H538" s="55">
        <f>SUM(H532:H537)</f>
        <v>0</v>
      </c>
      <c r="I538" s="55">
        <f>SUM(I532:I537)</f>
        <v>0</v>
      </c>
      <c r="J538" s="55">
        <f>SUM(J532:J537)</f>
        <v>0</v>
      </c>
    </row>
    <row r="539" spans="1:10" ht="15.75" customHeight="1">
      <c r="A539" s="134">
        <f>A532+1</f>
        <v>71</v>
      </c>
      <c r="B539" s="107" t="s">
        <v>230</v>
      </c>
      <c r="C539" s="107" t="s">
        <v>61</v>
      </c>
      <c r="D539" s="107" t="s">
        <v>70</v>
      </c>
      <c r="E539" s="4">
        <v>2019</v>
      </c>
      <c r="F539" s="55">
        <f aca="true" t="shared" si="50" ref="F539:F544">SUM(G539:J539)</f>
        <v>0</v>
      </c>
      <c r="G539" s="55"/>
      <c r="H539" s="55"/>
      <c r="I539" s="55"/>
      <c r="J539" s="55">
        <v>0</v>
      </c>
    </row>
    <row r="540" spans="1:10" ht="15.75">
      <c r="A540" s="112"/>
      <c r="B540" s="116"/>
      <c r="C540" s="108"/>
      <c r="D540" s="108"/>
      <c r="E540" s="4">
        <v>2020</v>
      </c>
      <c r="F540" s="55">
        <f t="shared" si="50"/>
        <v>0</v>
      </c>
      <c r="G540" s="55"/>
      <c r="H540" s="55"/>
      <c r="I540" s="55"/>
      <c r="J540" s="55">
        <v>0</v>
      </c>
    </row>
    <row r="541" spans="1:10" ht="15.75">
      <c r="A541" s="112"/>
      <c r="B541" s="116"/>
      <c r="C541" s="108"/>
      <c r="D541" s="108" t="s">
        <v>68</v>
      </c>
      <c r="E541" s="4">
        <v>2021</v>
      </c>
      <c r="F541" s="55">
        <f t="shared" si="50"/>
        <v>0</v>
      </c>
      <c r="G541" s="55"/>
      <c r="H541" s="55"/>
      <c r="I541" s="55"/>
      <c r="J541" s="55">
        <v>0</v>
      </c>
    </row>
    <row r="542" spans="1:10" ht="15.75">
      <c r="A542" s="112"/>
      <c r="B542" s="116"/>
      <c r="C542" s="108"/>
      <c r="D542" s="108"/>
      <c r="E542" s="4">
        <v>2022</v>
      </c>
      <c r="F542" s="55">
        <f t="shared" si="50"/>
        <v>4242.6</v>
      </c>
      <c r="G542" s="55"/>
      <c r="H542" s="55">
        <v>4242.6</v>
      </c>
      <c r="I542" s="55"/>
      <c r="J542" s="55">
        <v>0</v>
      </c>
    </row>
    <row r="543" spans="1:10" ht="15.75">
      <c r="A543" s="112"/>
      <c r="B543" s="116"/>
      <c r="C543" s="108"/>
      <c r="D543" s="108"/>
      <c r="E543" s="4">
        <v>2023</v>
      </c>
      <c r="F543" s="55">
        <f t="shared" si="50"/>
        <v>0</v>
      </c>
      <c r="G543" s="55"/>
      <c r="H543" s="55"/>
      <c r="I543" s="55"/>
      <c r="J543" s="55">
        <v>0</v>
      </c>
    </row>
    <row r="544" spans="1:10" ht="15.75">
      <c r="A544" s="112"/>
      <c r="B544" s="117"/>
      <c r="C544" s="109"/>
      <c r="D544" s="109"/>
      <c r="E544" s="4">
        <v>2024</v>
      </c>
      <c r="F544" s="55">
        <f t="shared" si="50"/>
        <v>0</v>
      </c>
      <c r="G544" s="55"/>
      <c r="H544" s="55"/>
      <c r="I544" s="55"/>
      <c r="J544" s="55">
        <v>0</v>
      </c>
    </row>
    <row r="545" spans="1:10" ht="15.75">
      <c r="A545" s="113"/>
      <c r="B545" s="50" t="s">
        <v>1</v>
      </c>
      <c r="C545" s="49"/>
      <c r="D545" s="49"/>
      <c r="E545" s="96"/>
      <c r="F545" s="55">
        <f>SUM(F539:F544)</f>
        <v>4242.6</v>
      </c>
      <c r="G545" s="55">
        <f>SUM(G539:G544)</f>
        <v>0</v>
      </c>
      <c r="H545" s="55">
        <f>SUM(H539:H544)</f>
        <v>4242.6</v>
      </c>
      <c r="I545" s="55">
        <f>SUM(I539:I544)</f>
        <v>0</v>
      </c>
      <c r="J545" s="55">
        <f>SUM(J539:J544)</f>
        <v>0</v>
      </c>
    </row>
    <row r="546" spans="1:10" ht="15.75" customHeight="1">
      <c r="A546" s="134">
        <f>A539+1</f>
        <v>72</v>
      </c>
      <c r="B546" s="107" t="s">
        <v>121</v>
      </c>
      <c r="C546" s="107" t="s">
        <v>61</v>
      </c>
      <c r="D546" s="107" t="s">
        <v>71</v>
      </c>
      <c r="E546" s="4">
        <v>2019</v>
      </c>
      <c r="F546" s="102">
        <f aca="true" t="shared" si="51" ref="F546:F551">SUM(G546:J546)</f>
        <v>471.4</v>
      </c>
      <c r="G546" s="102">
        <f aca="true" t="shared" si="52" ref="G546:J551">SUM(G553,G616)</f>
        <v>0</v>
      </c>
      <c r="H546" s="102">
        <f t="shared" si="52"/>
        <v>0</v>
      </c>
      <c r="I546" s="102">
        <f t="shared" si="52"/>
        <v>471.4</v>
      </c>
      <c r="J546" s="54">
        <f t="shared" si="52"/>
        <v>0</v>
      </c>
    </row>
    <row r="547" spans="1:10" ht="15.75">
      <c r="A547" s="112"/>
      <c r="B547" s="112"/>
      <c r="C547" s="108"/>
      <c r="D547" s="108"/>
      <c r="E547" s="4">
        <v>2020</v>
      </c>
      <c r="F547" s="102">
        <f t="shared" si="51"/>
        <v>1405.558</v>
      </c>
      <c r="G547" s="102">
        <f t="shared" si="52"/>
        <v>0</v>
      </c>
      <c r="H547" s="102">
        <f t="shared" si="52"/>
        <v>0</v>
      </c>
      <c r="I547" s="102">
        <f t="shared" si="52"/>
        <v>1405.558</v>
      </c>
      <c r="J547" s="54">
        <f t="shared" si="52"/>
        <v>0</v>
      </c>
    </row>
    <row r="548" spans="1:10" ht="15.75">
      <c r="A548" s="112"/>
      <c r="B548" s="112"/>
      <c r="C548" s="108"/>
      <c r="D548" s="108"/>
      <c r="E548" s="4">
        <v>2021</v>
      </c>
      <c r="F548" s="102">
        <f t="shared" si="51"/>
        <v>104</v>
      </c>
      <c r="G548" s="102">
        <f t="shared" si="52"/>
        <v>0</v>
      </c>
      <c r="H548" s="102">
        <f t="shared" si="52"/>
        <v>0</v>
      </c>
      <c r="I548" s="102">
        <f t="shared" si="52"/>
        <v>104</v>
      </c>
      <c r="J548" s="54">
        <f t="shared" si="52"/>
        <v>0</v>
      </c>
    </row>
    <row r="549" spans="1:10" ht="15.75">
      <c r="A549" s="112"/>
      <c r="B549" s="112"/>
      <c r="C549" s="108"/>
      <c r="D549" s="108"/>
      <c r="E549" s="4">
        <v>2022</v>
      </c>
      <c r="F549" s="102">
        <f t="shared" si="51"/>
        <v>102</v>
      </c>
      <c r="G549" s="102">
        <f t="shared" si="52"/>
        <v>0</v>
      </c>
      <c r="H549" s="102">
        <f t="shared" si="52"/>
        <v>0</v>
      </c>
      <c r="I549" s="102">
        <f t="shared" si="52"/>
        <v>102</v>
      </c>
      <c r="J549" s="54">
        <f t="shared" si="52"/>
        <v>0</v>
      </c>
    </row>
    <row r="550" spans="1:10" ht="15.75">
      <c r="A550" s="112"/>
      <c r="B550" s="112"/>
      <c r="C550" s="108"/>
      <c r="D550" s="108"/>
      <c r="E550" s="4">
        <v>2023</v>
      </c>
      <c r="F550" s="102">
        <f t="shared" si="51"/>
        <v>99.3</v>
      </c>
      <c r="G550" s="102">
        <f t="shared" si="52"/>
        <v>0</v>
      </c>
      <c r="H550" s="102">
        <f t="shared" si="52"/>
        <v>0</v>
      </c>
      <c r="I550" s="102">
        <f t="shared" si="52"/>
        <v>99.3</v>
      </c>
      <c r="J550" s="54">
        <f t="shared" si="52"/>
        <v>0</v>
      </c>
    </row>
    <row r="551" spans="1:10" ht="15.75">
      <c r="A551" s="112"/>
      <c r="B551" s="113"/>
      <c r="C551" s="109"/>
      <c r="D551" s="109"/>
      <c r="E551" s="4">
        <v>2024</v>
      </c>
      <c r="F551" s="102">
        <f t="shared" si="51"/>
        <v>157.9</v>
      </c>
      <c r="G551" s="102">
        <f t="shared" si="52"/>
        <v>0</v>
      </c>
      <c r="H551" s="102">
        <f t="shared" si="52"/>
        <v>0</v>
      </c>
      <c r="I551" s="102">
        <f t="shared" si="52"/>
        <v>157.9</v>
      </c>
      <c r="J551" s="54">
        <f t="shared" si="52"/>
        <v>0</v>
      </c>
    </row>
    <row r="552" spans="1:10" ht="15.75">
      <c r="A552" s="113"/>
      <c r="B552" s="49" t="s">
        <v>1</v>
      </c>
      <c r="C552" s="49"/>
      <c r="D552" s="49"/>
      <c r="E552" s="96"/>
      <c r="F552" s="102">
        <f>SUM(F546:F551)</f>
        <v>2340.1580000000004</v>
      </c>
      <c r="G552" s="102">
        <f>SUM(G546:G551)</f>
        <v>0</v>
      </c>
      <c r="H552" s="102">
        <f>SUM(H546:H551)</f>
        <v>0</v>
      </c>
      <c r="I552" s="102">
        <f>SUM(I546:I551)</f>
        <v>2340.1580000000004</v>
      </c>
      <c r="J552" s="54">
        <f>SUM(J546:J551)</f>
        <v>0</v>
      </c>
    </row>
    <row r="553" spans="1:10" ht="15.75" customHeight="1">
      <c r="A553" s="134">
        <f>A546+1</f>
        <v>73</v>
      </c>
      <c r="B553" s="107" t="s">
        <v>122</v>
      </c>
      <c r="C553" s="107" t="s">
        <v>61</v>
      </c>
      <c r="D553" s="107" t="s">
        <v>71</v>
      </c>
      <c r="E553" s="4">
        <v>2019</v>
      </c>
      <c r="F553" s="55">
        <f aca="true" t="shared" si="53" ref="F553:F559">SUM(G553:J553)</f>
        <v>63.5</v>
      </c>
      <c r="G553" s="55">
        <f>SUM(G560,G567,G574,G581)</f>
        <v>0</v>
      </c>
      <c r="H553" s="55">
        <f>SUM(H560,H567,H574,H581)</f>
        <v>0</v>
      </c>
      <c r="I553" s="55">
        <f>SUM(I560,I567,I574,I581)</f>
        <v>63.5</v>
      </c>
      <c r="J553" s="55">
        <f>SUM(J560,J567,J574,J581)</f>
        <v>0</v>
      </c>
    </row>
    <row r="554" spans="1:10" ht="15.75">
      <c r="A554" s="112"/>
      <c r="B554" s="112"/>
      <c r="C554" s="108"/>
      <c r="D554" s="108"/>
      <c r="E554" s="4">
        <v>2020</v>
      </c>
      <c r="F554" s="55">
        <f t="shared" si="53"/>
        <v>32.1</v>
      </c>
      <c r="G554" s="55">
        <f aca="true" t="shared" si="54" ref="G554:H558">SUM(G561,G568,G575,G582)</f>
        <v>0</v>
      </c>
      <c r="H554" s="55">
        <f t="shared" si="54"/>
        <v>0</v>
      </c>
      <c r="I554" s="55">
        <f>SUM(I561,I568,I575,I582,I589,I596,I603,I610)</f>
        <v>32.1</v>
      </c>
      <c r="J554" s="55">
        <f>SUM(J561,J568,J575,J582)</f>
        <v>0</v>
      </c>
    </row>
    <row r="555" spans="1:10" ht="15.75">
      <c r="A555" s="112"/>
      <c r="B555" s="112"/>
      <c r="C555" s="108"/>
      <c r="D555" s="108"/>
      <c r="E555" s="4">
        <v>2021</v>
      </c>
      <c r="F555" s="55">
        <f t="shared" si="53"/>
        <v>67.5</v>
      </c>
      <c r="G555" s="55">
        <f t="shared" si="54"/>
        <v>0</v>
      </c>
      <c r="H555" s="55">
        <f t="shared" si="54"/>
        <v>0</v>
      </c>
      <c r="I555" s="55">
        <f>SUM(I562,I569,I576,I583,I590,I597,I604,I611)</f>
        <v>67.5</v>
      </c>
      <c r="J555" s="55">
        <f>SUM(J562,J569,J576,J583)</f>
        <v>0</v>
      </c>
    </row>
    <row r="556" spans="1:10" ht="15.75">
      <c r="A556" s="112"/>
      <c r="B556" s="112"/>
      <c r="C556" s="108"/>
      <c r="D556" s="108"/>
      <c r="E556" s="4">
        <v>2022</v>
      </c>
      <c r="F556" s="55">
        <f t="shared" si="53"/>
        <v>66.2</v>
      </c>
      <c r="G556" s="55">
        <f t="shared" si="54"/>
        <v>0</v>
      </c>
      <c r="H556" s="55">
        <f t="shared" si="54"/>
        <v>0</v>
      </c>
      <c r="I556" s="55">
        <f>SUM(I563,I570,I577,I584)</f>
        <v>66.2</v>
      </c>
      <c r="J556" s="55">
        <f>SUM(J563,J570,J577,J584)</f>
        <v>0</v>
      </c>
    </row>
    <row r="557" spans="1:10" ht="15.75">
      <c r="A557" s="112"/>
      <c r="B557" s="112"/>
      <c r="C557" s="108"/>
      <c r="D557" s="108"/>
      <c r="E557" s="4">
        <v>2023</v>
      </c>
      <c r="F557" s="55">
        <f t="shared" si="53"/>
        <v>64.5</v>
      </c>
      <c r="G557" s="55">
        <f t="shared" si="54"/>
        <v>0</v>
      </c>
      <c r="H557" s="55">
        <f t="shared" si="54"/>
        <v>0</v>
      </c>
      <c r="I557" s="55">
        <f>SUM(I564,I571,I578,I585)</f>
        <v>64.5</v>
      </c>
      <c r="J557" s="55">
        <f>SUM(J564,J571,J578,J585)</f>
        <v>0</v>
      </c>
    </row>
    <row r="558" spans="1:10" ht="15.75">
      <c r="A558" s="112"/>
      <c r="B558" s="113"/>
      <c r="C558" s="109"/>
      <c r="D558" s="109"/>
      <c r="E558" s="4">
        <v>2024</v>
      </c>
      <c r="F558" s="55">
        <f t="shared" si="53"/>
        <v>68.2</v>
      </c>
      <c r="G558" s="55">
        <f t="shared" si="54"/>
        <v>0</v>
      </c>
      <c r="H558" s="55">
        <f t="shared" si="54"/>
        <v>0</v>
      </c>
      <c r="I558" s="55">
        <f>SUM(I565,I572,I579,I586)</f>
        <v>68.2</v>
      </c>
      <c r="J558" s="55">
        <f>SUM(J565,J572,J579,J586)</f>
        <v>0</v>
      </c>
    </row>
    <row r="559" spans="1:10" ht="15.75">
      <c r="A559" s="113"/>
      <c r="B559" s="49" t="s">
        <v>1</v>
      </c>
      <c r="C559" s="49"/>
      <c r="D559" s="49"/>
      <c r="E559" s="96"/>
      <c r="F559" s="55">
        <f t="shared" si="53"/>
        <v>362</v>
      </c>
      <c r="G559" s="55">
        <f>SUM(G553:G558)</f>
        <v>0</v>
      </c>
      <c r="H559" s="55">
        <f>SUM(H553:H558)</f>
        <v>0</v>
      </c>
      <c r="I559" s="55">
        <f>SUM(I553:I558)</f>
        <v>362</v>
      </c>
      <c r="J559" s="55">
        <f>SUM(J553:J558)</f>
        <v>0</v>
      </c>
    </row>
    <row r="560" spans="1:10" ht="15.75" customHeight="1">
      <c r="A560" s="134">
        <f>A553+1</f>
        <v>74</v>
      </c>
      <c r="B560" s="118" t="s">
        <v>32</v>
      </c>
      <c r="C560" s="107" t="s">
        <v>61</v>
      </c>
      <c r="D560" s="107" t="s">
        <v>71</v>
      </c>
      <c r="E560" s="4">
        <v>2019</v>
      </c>
      <c r="F560" s="55">
        <f>SUM(G560:J560)</f>
        <v>33</v>
      </c>
      <c r="G560" s="55">
        <v>0</v>
      </c>
      <c r="H560" s="55"/>
      <c r="I560" s="55">
        <v>33</v>
      </c>
      <c r="J560" s="55"/>
    </row>
    <row r="561" spans="1:10" ht="15.75" customHeight="1">
      <c r="A561" s="112"/>
      <c r="B561" s="112"/>
      <c r="C561" s="108"/>
      <c r="D561" s="108"/>
      <c r="E561" s="4">
        <v>2020</v>
      </c>
      <c r="F561" s="55">
        <f>SUM(G561:J561)</f>
        <v>0</v>
      </c>
      <c r="G561" s="55">
        <v>0</v>
      </c>
      <c r="H561" s="55"/>
      <c r="I561" s="55">
        <v>0</v>
      </c>
      <c r="J561" s="55"/>
    </row>
    <row r="562" spans="1:10" ht="15.75" customHeight="1">
      <c r="A562" s="112"/>
      <c r="B562" s="112"/>
      <c r="C562" s="108"/>
      <c r="D562" s="108"/>
      <c r="E562" s="4">
        <v>2021</v>
      </c>
      <c r="F562" s="55">
        <f>SUM(G562:J562)</f>
        <v>33.8</v>
      </c>
      <c r="G562" s="55">
        <v>0</v>
      </c>
      <c r="H562" s="55"/>
      <c r="I562" s="55">
        <v>33.8</v>
      </c>
      <c r="J562" s="55"/>
    </row>
    <row r="563" spans="1:10" ht="15.75" customHeight="1">
      <c r="A563" s="112"/>
      <c r="B563" s="112"/>
      <c r="C563" s="108"/>
      <c r="D563" s="108"/>
      <c r="E563" s="4">
        <v>2022</v>
      </c>
      <c r="F563" s="55">
        <f>SUM(G563:J563)</f>
        <v>33.2</v>
      </c>
      <c r="G563" s="55">
        <v>0</v>
      </c>
      <c r="H563" s="55"/>
      <c r="I563" s="55">
        <v>33.2</v>
      </c>
      <c r="J563" s="55"/>
    </row>
    <row r="564" spans="1:10" ht="15.75" customHeight="1">
      <c r="A564" s="112"/>
      <c r="B564" s="112"/>
      <c r="C564" s="108"/>
      <c r="D564" s="108"/>
      <c r="E564" s="4">
        <v>2023</v>
      </c>
      <c r="F564" s="55">
        <f>SUM(G564:J564)</f>
        <v>32.3</v>
      </c>
      <c r="G564" s="55"/>
      <c r="H564" s="55"/>
      <c r="I564" s="55">
        <v>32.3</v>
      </c>
      <c r="J564" s="55"/>
    </row>
    <row r="565" spans="1:10" ht="15.75" customHeight="1">
      <c r="A565" s="112"/>
      <c r="B565" s="113"/>
      <c r="C565" s="109"/>
      <c r="D565" s="109"/>
      <c r="E565" s="4">
        <v>2024</v>
      </c>
      <c r="F565" s="55">
        <f aca="true" t="shared" si="55" ref="F565:F656">SUM(G565:J565)</f>
        <v>36</v>
      </c>
      <c r="G565" s="55">
        <v>0</v>
      </c>
      <c r="H565" s="55"/>
      <c r="I565" s="55">
        <v>36</v>
      </c>
      <c r="J565" s="55"/>
    </row>
    <row r="566" spans="1:10" ht="15.75" customHeight="1">
      <c r="A566" s="113"/>
      <c r="B566" s="50" t="s">
        <v>1</v>
      </c>
      <c r="C566" s="49"/>
      <c r="D566" s="49"/>
      <c r="E566" s="96"/>
      <c r="F566" s="55">
        <f t="shared" si="55"/>
        <v>168.3</v>
      </c>
      <c r="G566" s="55">
        <f>SUM(G560:G565)</f>
        <v>0</v>
      </c>
      <c r="H566" s="55">
        <f>SUM(H560:H565)</f>
        <v>0</v>
      </c>
      <c r="I566" s="55">
        <f>SUM(I560:I565)</f>
        <v>168.3</v>
      </c>
      <c r="J566" s="55">
        <f>SUM(J560:J565)</f>
        <v>0</v>
      </c>
    </row>
    <row r="567" spans="1:10" ht="15.75" customHeight="1">
      <c r="A567" s="134">
        <f>A560+1</f>
        <v>75</v>
      </c>
      <c r="B567" s="118" t="s">
        <v>33</v>
      </c>
      <c r="C567" s="107" t="s">
        <v>61</v>
      </c>
      <c r="D567" s="107" t="s">
        <v>71</v>
      </c>
      <c r="E567" s="4">
        <v>2019</v>
      </c>
      <c r="F567" s="55">
        <f t="shared" si="55"/>
        <v>8.3</v>
      </c>
      <c r="G567" s="55">
        <v>0</v>
      </c>
      <c r="H567" s="55"/>
      <c r="I567" s="55">
        <v>8.3</v>
      </c>
      <c r="J567" s="55"/>
    </row>
    <row r="568" spans="1:10" ht="15.75" customHeight="1">
      <c r="A568" s="112"/>
      <c r="B568" s="112"/>
      <c r="C568" s="108"/>
      <c r="D568" s="108"/>
      <c r="E568" s="4">
        <v>2020</v>
      </c>
      <c r="F568" s="55">
        <f t="shared" si="55"/>
        <v>8.3</v>
      </c>
      <c r="G568" s="55">
        <v>0</v>
      </c>
      <c r="H568" s="55"/>
      <c r="I568" s="55">
        <v>8.3</v>
      </c>
      <c r="J568" s="55"/>
    </row>
    <row r="569" spans="1:10" ht="15.75" customHeight="1">
      <c r="A569" s="112"/>
      <c r="B569" s="112"/>
      <c r="C569" s="108"/>
      <c r="D569" s="108"/>
      <c r="E569" s="4">
        <v>2021</v>
      </c>
      <c r="F569" s="55">
        <f t="shared" si="55"/>
        <v>9.1</v>
      </c>
      <c r="G569" s="55">
        <v>0</v>
      </c>
      <c r="H569" s="55"/>
      <c r="I569" s="55">
        <v>9.1</v>
      </c>
      <c r="J569" s="55"/>
    </row>
    <row r="570" spans="1:10" ht="15.75" customHeight="1">
      <c r="A570" s="112"/>
      <c r="B570" s="112"/>
      <c r="C570" s="108"/>
      <c r="D570" s="108"/>
      <c r="E570" s="4">
        <v>2022</v>
      </c>
      <c r="F570" s="55">
        <f t="shared" si="55"/>
        <v>8.9</v>
      </c>
      <c r="G570" s="55">
        <v>0</v>
      </c>
      <c r="H570" s="55"/>
      <c r="I570" s="55">
        <v>8.9</v>
      </c>
      <c r="J570" s="55"/>
    </row>
    <row r="571" spans="1:10" ht="15.75" customHeight="1">
      <c r="A571" s="112"/>
      <c r="B571" s="112"/>
      <c r="C571" s="108"/>
      <c r="D571" s="108"/>
      <c r="E571" s="4">
        <v>2023</v>
      </c>
      <c r="F571" s="55">
        <f t="shared" si="55"/>
        <v>8.7</v>
      </c>
      <c r="G571" s="55"/>
      <c r="H571" s="55"/>
      <c r="I571" s="55">
        <v>8.7</v>
      </c>
      <c r="J571" s="55"/>
    </row>
    <row r="572" spans="1:10" ht="15.75" customHeight="1">
      <c r="A572" s="112"/>
      <c r="B572" s="113"/>
      <c r="C572" s="109"/>
      <c r="D572" s="109"/>
      <c r="E572" s="4">
        <v>2024</v>
      </c>
      <c r="F572" s="55">
        <f t="shared" si="55"/>
        <v>8.3</v>
      </c>
      <c r="G572" s="55">
        <v>0</v>
      </c>
      <c r="H572" s="55"/>
      <c r="I572" s="55">
        <v>8.3</v>
      </c>
      <c r="J572" s="55"/>
    </row>
    <row r="573" spans="1:10" ht="15.75" customHeight="1">
      <c r="A573" s="113"/>
      <c r="B573" s="50" t="s">
        <v>1</v>
      </c>
      <c r="C573" s="49"/>
      <c r="D573" s="49"/>
      <c r="E573" s="96"/>
      <c r="F573" s="55">
        <f t="shared" si="55"/>
        <v>51.599999999999994</v>
      </c>
      <c r="G573" s="55">
        <f>SUM(G567:G572)</f>
        <v>0</v>
      </c>
      <c r="H573" s="55">
        <f>SUM(H567:H572)</f>
        <v>0</v>
      </c>
      <c r="I573" s="55">
        <f>SUM(I567:I572)</f>
        <v>51.599999999999994</v>
      </c>
      <c r="J573" s="55">
        <f>SUM(J567:J572)</f>
        <v>0</v>
      </c>
    </row>
    <row r="574" spans="1:10" ht="15.75" customHeight="1">
      <c r="A574" s="134">
        <f>A567+1</f>
        <v>76</v>
      </c>
      <c r="B574" s="118" t="s">
        <v>34</v>
      </c>
      <c r="C574" s="107" t="s">
        <v>61</v>
      </c>
      <c r="D574" s="107" t="s">
        <v>71</v>
      </c>
      <c r="E574" s="4">
        <v>2019</v>
      </c>
      <c r="F574" s="55">
        <f t="shared" si="55"/>
        <v>8.2</v>
      </c>
      <c r="G574" s="55">
        <v>0</v>
      </c>
      <c r="H574" s="55"/>
      <c r="I574" s="55">
        <v>8.2</v>
      </c>
      <c r="J574" s="55"/>
    </row>
    <row r="575" spans="1:10" ht="15.75" customHeight="1">
      <c r="A575" s="112"/>
      <c r="B575" s="112"/>
      <c r="C575" s="108"/>
      <c r="D575" s="108"/>
      <c r="E575" s="4">
        <v>2020</v>
      </c>
      <c r="F575" s="55">
        <f t="shared" si="55"/>
        <v>8.2</v>
      </c>
      <c r="G575" s="55">
        <v>0</v>
      </c>
      <c r="H575" s="55"/>
      <c r="I575" s="55">
        <v>8.2</v>
      </c>
      <c r="J575" s="55"/>
    </row>
    <row r="576" spans="1:10" ht="15.75" customHeight="1">
      <c r="A576" s="112"/>
      <c r="B576" s="112"/>
      <c r="C576" s="108"/>
      <c r="D576" s="108"/>
      <c r="E576" s="4">
        <v>2021</v>
      </c>
      <c r="F576" s="55">
        <f t="shared" si="55"/>
        <v>9</v>
      </c>
      <c r="G576" s="55">
        <v>0</v>
      </c>
      <c r="H576" s="55"/>
      <c r="I576" s="55">
        <v>9</v>
      </c>
      <c r="J576" s="55"/>
    </row>
    <row r="577" spans="1:10" ht="15.75" customHeight="1">
      <c r="A577" s="112"/>
      <c r="B577" s="112"/>
      <c r="C577" s="108"/>
      <c r="D577" s="108"/>
      <c r="E577" s="4">
        <v>2022</v>
      </c>
      <c r="F577" s="55">
        <f t="shared" si="55"/>
        <v>8.8</v>
      </c>
      <c r="G577" s="55">
        <v>0</v>
      </c>
      <c r="H577" s="55"/>
      <c r="I577" s="55">
        <v>8.8</v>
      </c>
      <c r="J577" s="55"/>
    </row>
    <row r="578" spans="1:10" ht="15.75" customHeight="1">
      <c r="A578" s="112"/>
      <c r="B578" s="112"/>
      <c r="C578" s="108"/>
      <c r="D578" s="108"/>
      <c r="E578" s="4">
        <v>2023</v>
      </c>
      <c r="F578" s="55">
        <f t="shared" si="55"/>
        <v>8.6</v>
      </c>
      <c r="G578" s="55"/>
      <c r="H578" s="55"/>
      <c r="I578" s="55">
        <v>8.6</v>
      </c>
      <c r="J578" s="55"/>
    </row>
    <row r="579" spans="1:10" ht="15.75" customHeight="1">
      <c r="A579" s="112"/>
      <c r="B579" s="113"/>
      <c r="C579" s="109"/>
      <c r="D579" s="109"/>
      <c r="E579" s="4">
        <v>2024</v>
      </c>
      <c r="F579" s="55">
        <f t="shared" si="55"/>
        <v>8.2</v>
      </c>
      <c r="G579" s="55">
        <v>0</v>
      </c>
      <c r="H579" s="55"/>
      <c r="I579" s="55">
        <v>8.2</v>
      </c>
      <c r="J579" s="55"/>
    </row>
    <row r="580" spans="1:10" ht="15.75" customHeight="1">
      <c r="A580" s="113"/>
      <c r="B580" s="50" t="s">
        <v>1</v>
      </c>
      <c r="C580" s="49"/>
      <c r="D580" s="49"/>
      <c r="E580" s="96"/>
      <c r="F580" s="55">
        <f t="shared" si="55"/>
        <v>51</v>
      </c>
      <c r="G580" s="55">
        <f>SUM(G574:G579)</f>
        <v>0</v>
      </c>
      <c r="H580" s="55">
        <f>SUM(H574:H579)</f>
        <v>0</v>
      </c>
      <c r="I580" s="55">
        <f>SUM(I574:I579)</f>
        <v>51</v>
      </c>
      <c r="J580" s="55">
        <f>SUM(J574:J579)</f>
        <v>0</v>
      </c>
    </row>
    <row r="581" spans="1:10" ht="15.75" customHeight="1">
      <c r="A581" s="134">
        <f>A574+1</f>
        <v>77</v>
      </c>
      <c r="B581" s="118" t="s">
        <v>192</v>
      </c>
      <c r="C581" s="118" t="s">
        <v>61</v>
      </c>
      <c r="D581" s="107" t="s">
        <v>71</v>
      </c>
      <c r="E581" s="4">
        <v>2019</v>
      </c>
      <c r="F581" s="55">
        <f t="shared" si="55"/>
        <v>14</v>
      </c>
      <c r="G581" s="55">
        <v>0</v>
      </c>
      <c r="H581" s="55"/>
      <c r="I581" s="55">
        <v>14</v>
      </c>
      <c r="J581" s="55"/>
    </row>
    <row r="582" spans="1:10" ht="15.75" customHeight="1">
      <c r="A582" s="112"/>
      <c r="B582" s="112"/>
      <c r="C582" s="108"/>
      <c r="D582" s="108"/>
      <c r="E582" s="4">
        <v>2020</v>
      </c>
      <c r="F582" s="55">
        <f t="shared" si="55"/>
        <v>15.6</v>
      </c>
      <c r="G582" s="55">
        <v>0</v>
      </c>
      <c r="H582" s="55"/>
      <c r="I582" s="55">
        <v>15.6</v>
      </c>
      <c r="J582" s="55"/>
    </row>
    <row r="583" spans="1:10" ht="15.75" customHeight="1">
      <c r="A583" s="112"/>
      <c r="B583" s="112"/>
      <c r="C583" s="108"/>
      <c r="D583" s="108"/>
      <c r="E583" s="4">
        <v>2021</v>
      </c>
      <c r="F583" s="55">
        <f t="shared" si="55"/>
        <v>15.6</v>
      </c>
      <c r="G583" s="55">
        <v>0</v>
      </c>
      <c r="H583" s="55"/>
      <c r="I583" s="55">
        <v>15.6</v>
      </c>
      <c r="J583" s="55"/>
    </row>
    <row r="584" spans="1:10" ht="15.75" customHeight="1">
      <c r="A584" s="112"/>
      <c r="B584" s="112"/>
      <c r="C584" s="108"/>
      <c r="D584" s="108"/>
      <c r="E584" s="4">
        <v>2022</v>
      </c>
      <c r="F584" s="55">
        <f t="shared" si="55"/>
        <v>15.3</v>
      </c>
      <c r="G584" s="55">
        <v>0</v>
      </c>
      <c r="H584" s="55"/>
      <c r="I584" s="55">
        <v>15.3</v>
      </c>
      <c r="J584" s="55"/>
    </row>
    <row r="585" spans="1:10" ht="15.75" customHeight="1">
      <c r="A585" s="112"/>
      <c r="B585" s="112"/>
      <c r="C585" s="108"/>
      <c r="D585" s="108"/>
      <c r="E585" s="4">
        <v>2023</v>
      </c>
      <c r="F585" s="55">
        <f t="shared" si="55"/>
        <v>14.9</v>
      </c>
      <c r="G585" s="55"/>
      <c r="H585" s="55"/>
      <c r="I585" s="55">
        <v>14.9</v>
      </c>
      <c r="J585" s="55"/>
    </row>
    <row r="586" spans="1:10" ht="15.75" customHeight="1">
      <c r="A586" s="112"/>
      <c r="B586" s="113"/>
      <c r="C586" s="109"/>
      <c r="D586" s="109"/>
      <c r="E586" s="4">
        <v>2024</v>
      </c>
      <c r="F586" s="55">
        <f t="shared" si="55"/>
        <v>15.7</v>
      </c>
      <c r="G586" s="55">
        <v>0</v>
      </c>
      <c r="H586" s="55"/>
      <c r="I586" s="55">
        <v>15.7</v>
      </c>
      <c r="J586" s="55"/>
    </row>
    <row r="587" spans="1:10" ht="15" customHeight="1">
      <c r="A587" s="113"/>
      <c r="B587" s="50" t="s">
        <v>1</v>
      </c>
      <c r="C587" s="50"/>
      <c r="D587" s="50"/>
      <c r="E587" s="96"/>
      <c r="F587" s="55">
        <f t="shared" si="55"/>
        <v>91.10000000000001</v>
      </c>
      <c r="G587" s="55">
        <f>SUM(G581:G586)</f>
        <v>0</v>
      </c>
      <c r="H587" s="55">
        <f>SUM(H581:H586)</f>
        <v>0</v>
      </c>
      <c r="I587" s="55">
        <f>SUM(I581:I586)</f>
        <v>91.10000000000001</v>
      </c>
      <c r="J587" s="55">
        <f>SUM(J581:J586)</f>
        <v>0</v>
      </c>
    </row>
    <row r="588" spans="1:10" ht="15.75" customHeight="1" hidden="1">
      <c r="A588" s="134">
        <f>A581+1</f>
        <v>78</v>
      </c>
      <c r="B588" s="118" t="s">
        <v>196</v>
      </c>
      <c r="C588" s="118" t="s">
        <v>61</v>
      </c>
      <c r="D588" s="107" t="s">
        <v>71</v>
      </c>
      <c r="E588" s="4">
        <v>2019</v>
      </c>
      <c r="F588" s="55">
        <f t="shared" si="55"/>
        <v>0</v>
      </c>
      <c r="G588" s="55">
        <v>0</v>
      </c>
      <c r="H588" s="55"/>
      <c r="I588" s="55"/>
      <c r="J588" s="55"/>
    </row>
    <row r="589" spans="1:10" ht="15.75" hidden="1">
      <c r="A589" s="112"/>
      <c r="B589" s="143"/>
      <c r="C589" s="143"/>
      <c r="D589" s="145"/>
      <c r="E589" s="4">
        <v>2020</v>
      </c>
      <c r="F589" s="55">
        <f t="shared" si="55"/>
        <v>0</v>
      </c>
      <c r="G589" s="55">
        <v>0</v>
      </c>
      <c r="H589" s="55"/>
      <c r="I589" s="55"/>
      <c r="J589" s="55"/>
    </row>
    <row r="590" spans="1:10" ht="15.75" hidden="1">
      <c r="A590" s="112"/>
      <c r="B590" s="143"/>
      <c r="C590" s="143"/>
      <c r="D590" s="145"/>
      <c r="E590" s="4">
        <v>2021</v>
      </c>
      <c r="F590" s="55">
        <f t="shared" si="55"/>
        <v>0</v>
      </c>
      <c r="G590" s="55">
        <v>0</v>
      </c>
      <c r="H590" s="55"/>
      <c r="I590" s="55"/>
      <c r="J590" s="55"/>
    </row>
    <row r="591" spans="1:10" ht="15.75" hidden="1">
      <c r="A591" s="112"/>
      <c r="B591" s="143"/>
      <c r="C591" s="143"/>
      <c r="D591" s="145"/>
      <c r="E591" s="4">
        <v>2022</v>
      </c>
      <c r="F591" s="55">
        <f t="shared" si="55"/>
        <v>0</v>
      </c>
      <c r="G591" s="55">
        <v>0</v>
      </c>
      <c r="H591" s="55"/>
      <c r="I591" s="55"/>
      <c r="J591" s="55"/>
    </row>
    <row r="592" spans="1:10" ht="15.75" hidden="1">
      <c r="A592" s="112"/>
      <c r="B592" s="143"/>
      <c r="C592" s="143"/>
      <c r="D592" s="145"/>
      <c r="E592" s="4">
        <v>2023</v>
      </c>
      <c r="F592" s="55">
        <f t="shared" si="55"/>
        <v>0</v>
      </c>
      <c r="G592" s="55"/>
      <c r="H592" s="55"/>
      <c r="I592" s="55"/>
      <c r="J592" s="55"/>
    </row>
    <row r="593" spans="1:10" ht="15.75" hidden="1">
      <c r="A593" s="112"/>
      <c r="B593" s="144"/>
      <c r="C593" s="144"/>
      <c r="D593" s="146"/>
      <c r="E593" s="4">
        <v>2024</v>
      </c>
      <c r="F593" s="55">
        <f t="shared" si="55"/>
        <v>0</v>
      </c>
      <c r="G593" s="55">
        <v>0</v>
      </c>
      <c r="H593" s="55"/>
      <c r="I593" s="55"/>
      <c r="J593" s="55"/>
    </row>
    <row r="594" spans="1:10" ht="15.75" hidden="1">
      <c r="A594" s="113"/>
      <c r="B594" s="50" t="s">
        <v>1</v>
      </c>
      <c r="C594" s="50"/>
      <c r="D594" s="50"/>
      <c r="E594" s="96"/>
      <c r="F594" s="55">
        <f t="shared" si="55"/>
        <v>0</v>
      </c>
      <c r="G594" s="55">
        <f>SUM(G588:G593)</f>
        <v>0</v>
      </c>
      <c r="H594" s="55">
        <f>SUM(H588:H593)</f>
        <v>0</v>
      </c>
      <c r="I594" s="55">
        <f>SUM(I588:I593)</f>
        <v>0</v>
      </c>
      <c r="J594" s="55">
        <f>SUM(J588:J593)</f>
        <v>0</v>
      </c>
    </row>
    <row r="595" spans="1:10" ht="15.75" customHeight="1" hidden="1">
      <c r="A595" s="134">
        <f>A588+1</f>
        <v>79</v>
      </c>
      <c r="B595" s="118" t="s">
        <v>197</v>
      </c>
      <c r="C595" s="118" t="s">
        <v>61</v>
      </c>
      <c r="D595" s="107" t="s">
        <v>71</v>
      </c>
      <c r="E595" s="4">
        <v>2019</v>
      </c>
      <c r="F595" s="55">
        <f t="shared" si="55"/>
        <v>0</v>
      </c>
      <c r="G595" s="55">
        <v>0</v>
      </c>
      <c r="H595" s="55"/>
      <c r="I595" s="55"/>
      <c r="J595" s="55"/>
    </row>
    <row r="596" spans="1:10" ht="15.75" hidden="1">
      <c r="A596" s="112"/>
      <c r="B596" s="143"/>
      <c r="C596" s="143"/>
      <c r="D596" s="145"/>
      <c r="E596" s="4">
        <v>2020</v>
      </c>
      <c r="F596" s="55">
        <f t="shared" si="55"/>
        <v>0</v>
      </c>
      <c r="G596" s="55">
        <v>0</v>
      </c>
      <c r="H596" s="55"/>
      <c r="I596" s="55"/>
      <c r="J596" s="55"/>
    </row>
    <row r="597" spans="1:10" ht="15.75" hidden="1">
      <c r="A597" s="112"/>
      <c r="B597" s="143"/>
      <c r="C597" s="143"/>
      <c r="D597" s="145"/>
      <c r="E597" s="4">
        <v>2021</v>
      </c>
      <c r="F597" s="55">
        <f t="shared" si="55"/>
        <v>0</v>
      </c>
      <c r="G597" s="55">
        <v>0</v>
      </c>
      <c r="H597" s="55"/>
      <c r="I597" s="55"/>
      <c r="J597" s="55"/>
    </row>
    <row r="598" spans="1:10" ht="15.75" hidden="1">
      <c r="A598" s="112"/>
      <c r="B598" s="143"/>
      <c r="C598" s="143"/>
      <c r="D598" s="145"/>
      <c r="E598" s="4">
        <v>2022</v>
      </c>
      <c r="F598" s="55">
        <f t="shared" si="55"/>
        <v>0</v>
      </c>
      <c r="G598" s="55">
        <v>0</v>
      </c>
      <c r="H598" s="55"/>
      <c r="I598" s="55"/>
      <c r="J598" s="55"/>
    </row>
    <row r="599" spans="1:10" ht="15.75" hidden="1">
      <c r="A599" s="112"/>
      <c r="B599" s="143"/>
      <c r="C599" s="143"/>
      <c r="D599" s="145"/>
      <c r="E599" s="4">
        <v>2023</v>
      </c>
      <c r="F599" s="55">
        <f t="shared" si="55"/>
        <v>0</v>
      </c>
      <c r="G599" s="55"/>
      <c r="H599" s="55"/>
      <c r="I599" s="55"/>
      <c r="J599" s="55"/>
    </row>
    <row r="600" spans="1:10" ht="15.75" hidden="1">
      <c r="A600" s="112"/>
      <c r="B600" s="144"/>
      <c r="C600" s="144"/>
      <c r="D600" s="146"/>
      <c r="E600" s="4">
        <v>2024</v>
      </c>
      <c r="F600" s="55">
        <f t="shared" si="55"/>
        <v>0</v>
      </c>
      <c r="G600" s="55">
        <v>0</v>
      </c>
      <c r="H600" s="55"/>
      <c r="I600" s="55"/>
      <c r="J600" s="55"/>
    </row>
    <row r="601" spans="1:10" ht="15.75" hidden="1">
      <c r="A601" s="113"/>
      <c r="B601" s="50" t="s">
        <v>1</v>
      </c>
      <c r="C601" s="50"/>
      <c r="D601" s="50"/>
      <c r="E601" s="96"/>
      <c r="F601" s="55">
        <f t="shared" si="55"/>
        <v>0</v>
      </c>
      <c r="G601" s="55">
        <f>SUM(G595:G600)</f>
        <v>0</v>
      </c>
      <c r="H601" s="55">
        <f>SUM(H595:H600)</f>
        <v>0</v>
      </c>
      <c r="I601" s="55">
        <f>SUM(I595:I600)</f>
        <v>0</v>
      </c>
      <c r="J601" s="55">
        <f>SUM(J595:J600)</f>
        <v>0</v>
      </c>
    </row>
    <row r="602" spans="1:10" ht="15.75" customHeight="1" hidden="1">
      <c r="A602" s="134">
        <f>A595+1</f>
        <v>80</v>
      </c>
      <c r="B602" s="118" t="s">
        <v>198</v>
      </c>
      <c r="C602" s="118" t="s">
        <v>61</v>
      </c>
      <c r="D602" s="107" t="s">
        <v>71</v>
      </c>
      <c r="E602" s="4">
        <v>2019</v>
      </c>
      <c r="F602" s="55">
        <f t="shared" si="55"/>
        <v>0</v>
      </c>
      <c r="G602" s="55">
        <v>0</v>
      </c>
      <c r="H602" s="55"/>
      <c r="I602" s="55"/>
      <c r="J602" s="55"/>
    </row>
    <row r="603" spans="1:10" ht="15.75" hidden="1">
      <c r="A603" s="112"/>
      <c r="B603" s="143"/>
      <c r="C603" s="143"/>
      <c r="D603" s="145"/>
      <c r="E603" s="4">
        <v>2020</v>
      </c>
      <c r="F603" s="55">
        <f t="shared" si="55"/>
        <v>0</v>
      </c>
      <c r="G603" s="55">
        <v>0</v>
      </c>
      <c r="H603" s="55"/>
      <c r="I603" s="55"/>
      <c r="J603" s="55"/>
    </row>
    <row r="604" spans="1:10" ht="15.75" hidden="1">
      <c r="A604" s="112"/>
      <c r="B604" s="143"/>
      <c r="C604" s="143"/>
      <c r="D604" s="145"/>
      <c r="E604" s="4">
        <v>2021</v>
      </c>
      <c r="F604" s="55">
        <f t="shared" si="55"/>
        <v>0</v>
      </c>
      <c r="G604" s="55">
        <v>0</v>
      </c>
      <c r="H604" s="55"/>
      <c r="I604" s="55"/>
      <c r="J604" s="55"/>
    </row>
    <row r="605" spans="1:10" ht="15.75" hidden="1">
      <c r="A605" s="112"/>
      <c r="B605" s="143"/>
      <c r="C605" s="143"/>
      <c r="D605" s="145"/>
      <c r="E605" s="4">
        <v>2022</v>
      </c>
      <c r="F605" s="55">
        <f t="shared" si="55"/>
        <v>0</v>
      </c>
      <c r="G605" s="55">
        <v>0</v>
      </c>
      <c r="H605" s="55"/>
      <c r="I605" s="55"/>
      <c r="J605" s="55"/>
    </row>
    <row r="606" spans="1:10" ht="15.75" hidden="1">
      <c r="A606" s="112"/>
      <c r="B606" s="143"/>
      <c r="C606" s="143"/>
      <c r="D606" s="145"/>
      <c r="E606" s="4">
        <v>2023</v>
      </c>
      <c r="F606" s="55">
        <f t="shared" si="55"/>
        <v>0</v>
      </c>
      <c r="G606" s="55"/>
      <c r="H606" s="55"/>
      <c r="I606" s="55"/>
      <c r="J606" s="55"/>
    </row>
    <row r="607" spans="1:10" ht="15.75" hidden="1">
      <c r="A607" s="112"/>
      <c r="B607" s="144"/>
      <c r="C607" s="144"/>
      <c r="D607" s="146"/>
      <c r="E607" s="4">
        <v>2024</v>
      </c>
      <c r="F607" s="55">
        <f t="shared" si="55"/>
        <v>0</v>
      </c>
      <c r="G607" s="55">
        <v>0</v>
      </c>
      <c r="H607" s="55"/>
      <c r="I607" s="55"/>
      <c r="J607" s="55"/>
    </row>
    <row r="608" spans="1:10" ht="15.75" hidden="1">
      <c r="A608" s="113"/>
      <c r="B608" s="50" t="s">
        <v>1</v>
      </c>
      <c r="C608" s="50"/>
      <c r="D608" s="50"/>
      <c r="E608" s="96"/>
      <c r="F608" s="55">
        <f t="shared" si="55"/>
        <v>0</v>
      </c>
      <c r="G608" s="55">
        <f>SUM(G602:G607)</f>
        <v>0</v>
      </c>
      <c r="H608" s="55">
        <f>SUM(H602:H607)</f>
        <v>0</v>
      </c>
      <c r="I608" s="55">
        <f>SUM(I602:I607)</f>
        <v>0</v>
      </c>
      <c r="J608" s="55">
        <f>SUM(J602:J607)</f>
        <v>0</v>
      </c>
    </row>
    <row r="609" spans="1:10" ht="15.75" customHeight="1" hidden="1">
      <c r="A609" s="134">
        <f>A602+1</f>
        <v>81</v>
      </c>
      <c r="B609" s="118" t="s">
        <v>199</v>
      </c>
      <c r="C609" s="118" t="s">
        <v>61</v>
      </c>
      <c r="D609" s="107" t="s">
        <v>71</v>
      </c>
      <c r="E609" s="4">
        <v>2019</v>
      </c>
      <c r="F609" s="55">
        <f t="shared" si="55"/>
        <v>0</v>
      </c>
      <c r="G609" s="55">
        <v>0</v>
      </c>
      <c r="H609" s="55"/>
      <c r="I609" s="55">
        <v>0</v>
      </c>
      <c r="J609" s="55"/>
    </row>
    <row r="610" spans="1:10" ht="15.75" hidden="1">
      <c r="A610" s="112"/>
      <c r="B610" s="143"/>
      <c r="C610" s="143"/>
      <c r="D610" s="145"/>
      <c r="E610" s="4">
        <v>2020</v>
      </c>
      <c r="F610" s="55">
        <f t="shared" si="55"/>
        <v>0</v>
      </c>
      <c r="G610" s="55">
        <v>0</v>
      </c>
      <c r="H610" s="55"/>
      <c r="I610" s="55"/>
      <c r="J610" s="55"/>
    </row>
    <row r="611" spans="1:10" ht="15.75" hidden="1">
      <c r="A611" s="112"/>
      <c r="B611" s="143"/>
      <c r="C611" s="143"/>
      <c r="D611" s="145"/>
      <c r="E611" s="4">
        <v>2021</v>
      </c>
      <c r="F611" s="55">
        <f t="shared" si="55"/>
        <v>0</v>
      </c>
      <c r="G611" s="55">
        <v>0</v>
      </c>
      <c r="H611" s="55"/>
      <c r="I611" s="55"/>
      <c r="J611" s="55"/>
    </row>
    <row r="612" spans="1:10" ht="15.75" hidden="1">
      <c r="A612" s="112"/>
      <c r="B612" s="143"/>
      <c r="C612" s="143"/>
      <c r="D612" s="145"/>
      <c r="E612" s="4">
        <v>2022</v>
      </c>
      <c r="F612" s="55">
        <f t="shared" si="55"/>
        <v>0</v>
      </c>
      <c r="G612" s="55">
        <v>0</v>
      </c>
      <c r="H612" s="55"/>
      <c r="I612" s="55"/>
      <c r="J612" s="55"/>
    </row>
    <row r="613" spans="1:10" ht="15.75" hidden="1">
      <c r="A613" s="112"/>
      <c r="B613" s="143"/>
      <c r="C613" s="143"/>
      <c r="D613" s="145"/>
      <c r="E613" s="4">
        <v>2023</v>
      </c>
      <c r="F613" s="55">
        <f t="shared" si="55"/>
        <v>0</v>
      </c>
      <c r="G613" s="55">
        <v>0</v>
      </c>
      <c r="H613" s="55"/>
      <c r="I613" s="55"/>
      <c r="J613" s="55"/>
    </row>
    <row r="614" spans="1:10" ht="15.75" hidden="1">
      <c r="A614" s="112"/>
      <c r="B614" s="144"/>
      <c r="C614" s="144"/>
      <c r="D614" s="146"/>
      <c r="E614" s="4">
        <v>2024</v>
      </c>
      <c r="F614" s="55">
        <f t="shared" si="55"/>
        <v>0</v>
      </c>
      <c r="G614" s="55">
        <v>0</v>
      </c>
      <c r="H614" s="55"/>
      <c r="I614" s="55"/>
      <c r="J614" s="55"/>
    </row>
    <row r="615" spans="1:10" ht="15.75" hidden="1">
      <c r="A615" s="113"/>
      <c r="B615" s="50" t="s">
        <v>1</v>
      </c>
      <c r="C615" s="50"/>
      <c r="D615" s="50"/>
      <c r="E615" s="96"/>
      <c r="F615" s="55">
        <f t="shared" si="55"/>
        <v>0</v>
      </c>
      <c r="G615" s="55">
        <f>SUM(G609:G614)</f>
        <v>0</v>
      </c>
      <c r="H615" s="55">
        <f>SUM(H609:H614)</f>
        <v>0</v>
      </c>
      <c r="I615" s="55">
        <f>SUM(I609:I614)</f>
        <v>0</v>
      </c>
      <c r="J615" s="55">
        <f>SUM(J609:J614)</f>
        <v>0</v>
      </c>
    </row>
    <row r="616" spans="1:10" ht="15.75" customHeight="1">
      <c r="A616" s="134">
        <f>A581+1</f>
        <v>78</v>
      </c>
      <c r="B616" s="107" t="s">
        <v>10</v>
      </c>
      <c r="C616" s="107" t="s">
        <v>61</v>
      </c>
      <c r="D616" s="107" t="s">
        <v>71</v>
      </c>
      <c r="E616" s="9">
        <v>2019</v>
      </c>
      <c r="F616" s="56">
        <f t="shared" si="55"/>
        <v>407.9</v>
      </c>
      <c r="G616" s="56">
        <f aca="true" t="shared" si="56" ref="G616:J621">SUM(G623,G630,G637,G651,G644,G658)</f>
        <v>0</v>
      </c>
      <c r="H616" s="56">
        <f t="shared" si="56"/>
        <v>0</v>
      </c>
      <c r="I616" s="56">
        <f t="shared" si="56"/>
        <v>407.9</v>
      </c>
      <c r="J616" s="56">
        <f t="shared" si="56"/>
        <v>0</v>
      </c>
    </row>
    <row r="617" spans="1:10" ht="15.75">
      <c r="A617" s="112"/>
      <c r="B617" s="112"/>
      <c r="C617" s="108"/>
      <c r="D617" s="108"/>
      <c r="E617" s="9">
        <v>2020</v>
      </c>
      <c r="F617" s="56">
        <f t="shared" si="55"/>
        <v>1373.458</v>
      </c>
      <c r="G617" s="56">
        <f t="shared" si="56"/>
        <v>0</v>
      </c>
      <c r="H617" s="56">
        <f t="shared" si="56"/>
        <v>0</v>
      </c>
      <c r="I617" s="56">
        <f t="shared" si="56"/>
        <v>1373.458</v>
      </c>
      <c r="J617" s="56">
        <f t="shared" si="56"/>
        <v>0</v>
      </c>
    </row>
    <row r="618" spans="1:10" ht="15.75">
      <c r="A618" s="112"/>
      <c r="B618" s="112"/>
      <c r="C618" s="108"/>
      <c r="D618" s="108"/>
      <c r="E618" s="9">
        <v>2021</v>
      </c>
      <c r="F618" s="56">
        <f t="shared" si="55"/>
        <v>36.5</v>
      </c>
      <c r="G618" s="56">
        <f t="shared" si="56"/>
        <v>0</v>
      </c>
      <c r="H618" s="56">
        <f t="shared" si="56"/>
        <v>0</v>
      </c>
      <c r="I618" s="56">
        <f t="shared" si="56"/>
        <v>36.5</v>
      </c>
      <c r="J618" s="56">
        <f t="shared" si="56"/>
        <v>0</v>
      </c>
    </row>
    <row r="619" spans="1:10" ht="15.75">
      <c r="A619" s="112"/>
      <c r="B619" s="112"/>
      <c r="C619" s="108"/>
      <c r="D619" s="108"/>
      <c r="E619" s="9">
        <v>2022</v>
      </c>
      <c r="F619" s="56">
        <f t="shared" si="55"/>
        <v>35.8</v>
      </c>
      <c r="G619" s="56">
        <f t="shared" si="56"/>
        <v>0</v>
      </c>
      <c r="H619" s="56">
        <f t="shared" si="56"/>
        <v>0</v>
      </c>
      <c r="I619" s="56">
        <f t="shared" si="56"/>
        <v>35.8</v>
      </c>
      <c r="J619" s="56">
        <f t="shared" si="56"/>
        <v>0</v>
      </c>
    </row>
    <row r="620" spans="1:10" ht="15.75">
      <c r="A620" s="112"/>
      <c r="B620" s="112"/>
      <c r="C620" s="108"/>
      <c r="D620" s="108"/>
      <c r="E620" s="9">
        <v>2023</v>
      </c>
      <c r="F620" s="56">
        <f t="shared" si="55"/>
        <v>34.8</v>
      </c>
      <c r="G620" s="56">
        <f t="shared" si="56"/>
        <v>0</v>
      </c>
      <c r="H620" s="56">
        <f t="shared" si="56"/>
        <v>0</v>
      </c>
      <c r="I620" s="56">
        <f t="shared" si="56"/>
        <v>34.8</v>
      </c>
      <c r="J620" s="56">
        <f t="shared" si="56"/>
        <v>0</v>
      </c>
    </row>
    <row r="621" spans="1:10" ht="15.75">
      <c r="A621" s="112"/>
      <c r="B621" s="113"/>
      <c r="C621" s="109"/>
      <c r="D621" s="109"/>
      <c r="E621" s="9">
        <v>2024</v>
      </c>
      <c r="F621" s="56">
        <f t="shared" si="55"/>
        <v>89.7</v>
      </c>
      <c r="G621" s="56">
        <f t="shared" si="56"/>
        <v>0</v>
      </c>
      <c r="H621" s="56">
        <f t="shared" si="56"/>
        <v>0</v>
      </c>
      <c r="I621" s="56">
        <f t="shared" si="56"/>
        <v>89.7</v>
      </c>
      <c r="J621" s="56">
        <f t="shared" si="56"/>
        <v>0</v>
      </c>
    </row>
    <row r="622" spans="1:10" ht="15.75">
      <c r="A622" s="113"/>
      <c r="B622" s="49" t="s">
        <v>1</v>
      </c>
      <c r="C622" s="49"/>
      <c r="D622" s="49"/>
      <c r="E622" s="97"/>
      <c r="F622" s="56">
        <f t="shared" si="55"/>
        <v>1978.1580000000001</v>
      </c>
      <c r="G622" s="56">
        <f>SUM(G616:G621)</f>
        <v>0</v>
      </c>
      <c r="H622" s="56">
        <f>SUM(H616:H621)</f>
        <v>0</v>
      </c>
      <c r="I622" s="56">
        <f>SUM(I616:I621)</f>
        <v>1978.1580000000001</v>
      </c>
      <c r="J622" s="56">
        <f>SUM(J616:J621)</f>
        <v>0</v>
      </c>
    </row>
    <row r="623" spans="1:10" ht="15.75" customHeight="1">
      <c r="A623" s="134">
        <f>A616+1</f>
        <v>79</v>
      </c>
      <c r="B623" s="118" t="s">
        <v>35</v>
      </c>
      <c r="C623" s="118" t="s">
        <v>61</v>
      </c>
      <c r="D623" s="107" t="s">
        <v>71</v>
      </c>
      <c r="E623" s="4">
        <v>2019</v>
      </c>
      <c r="F623" s="55">
        <f t="shared" si="55"/>
        <v>28.2</v>
      </c>
      <c r="G623" s="55">
        <v>0</v>
      </c>
      <c r="H623" s="55"/>
      <c r="I623" s="55">
        <v>28.2</v>
      </c>
      <c r="J623" s="55"/>
    </row>
    <row r="624" spans="1:10" ht="15.75">
      <c r="A624" s="112"/>
      <c r="B624" s="112"/>
      <c r="C624" s="108"/>
      <c r="D624" s="108"/>
      <c r="E624" s="4">
        <v>2020</v>
      </c>
      <c r="F624" s="55">
        <f t="shared" si="55"/>
        <v>0</v>
      </c>
      <c r="G624" s="55">
        <v>0</v>
      </c>
      <c r="H624" s="55"/>
      <c r="I624" s="55">
        <v>0</v>
      </c>
      <c r="J624" s="55"/>
    </row>
    <row r="625" spans="1:10" ht="15.75">
      <c r="A625" s="112"/>
      <c r="B625" s="112"/>
      <c r="C625" s="108"/>
      <c r="D625" s="108"/>
      <c r="E625" s="4">
        <v>2021</v>
      </c>
      <c r="F625" s="55">
        <f t="shared" si="55"/>
        <v>30</v>
      </c>
      <c r="G625" s="55">
        <v>0</v>
      </c>
      <c r="H625" s="55"/>
      <c r="I625" s="55">
        <v>30</v>
      </c>
      <c r="J625" s="55"/>
    </row>
    <row r="626" spans="1:10" ht="15.75">
      <c r="A626" s="112"/>
      <c r="B626" s="112"/>
      <c r="C626" s="108"/>
      <c r="D626" s="108"/>
      <c r="E626" s="4">
        <v>2022</v>
      </c>
      <c r="F626" s="55">
        <f t="shared" si="55"/>
        <v>29.4</v>
      </c>
      <c r="G626" s="55">
        <v>0</v>
      </c>
      <c r="H626" s="55"/>
      <c r="I626" s="55">
        <v>29.4</v>
      </c>
      <c r="J626" s="55"/>
    </row>
    <row r="627" spans="1:10" ht="15.75">
      <c r="A627" s="112"/>
      <c r="B627" s="112"/>
      <c r="C627" s="108"/>
      <c r="D627" s="108"/>
      <c r="E627" s="4">
        <v>2023</v>
      </c>
      <c r="F627" s="55">
        <f t="shared" si="55"/>
        <v>28.6</v>
      </c>
      <c r="G627" s="55"/>
      <c r="H627" s="55"/>
      <c r="I627" s="55">
        <v>28.6</v>
      </c>
      <c r="J627" s="55"/>
    </row>
    <row r="628" spans="1:10" ht="15.75">
      <c r="A628" s="112"/>
      <c r="B628" s="113"/>
      <c r="C628" s="109"/>
      <c r="D628" s="109"/>
      <c r="E628" s="4">
        <v>2024</v>
      </c>
      <c r="F628" s="55">
        <f t="shared" si="55"/>
        <v>28.2</v>
      </c>
      <c r="G628" s="55">
        <v>0</v>
      </c>
      <c r="H628" s="55"/>
      <c r="I628" s="55">
        <v>28.2</v>
      </c>
      <c r="J628" s="55"/>
    </row>
    <row r="629" spans="1:10" ht="15.75">
      <c r="A629" s="113"/>
      <c r="B629" s="50" t="s">
        <v>1</v>
      </c>
      <c r="C629" s="50"/>
      <c r="D629" s="50"/>
      <c r="E629" s="96"/>
      <c r="F629" s="55">
        <f t="shared" si="55"/>
        <v>144.39999999999998</v>
      </c>
      <c r="G629" s="55">
        <f>SUM(G623:G628)</f>
        <v>0</v>
      </c>
      <c r="H629" s="55">
        <f>SUM(H623:H628)</f>
        <v>0</v>
      </c>
      <c r="I629" s="55">
        <f>SUM(I623:I628)</f>
        <v>144.39999999999998</v>
      </c>
      <c r="J629" s="55">
        <f>SUM(J623:J628)</f>
        <v>0</v>
      </c>
    </row>
    <row r="630" spans="1:10" ht="15.75" customHeight="1">
      <c r="A630" s="134">
        <f>A623+1</f>
        <v>80</v>
      </c>
      <c r="B630" s="118" t="s">
        <v>36</v>
      </c>
      <c r="C630" s="118" t="s">
        <v>61</v>
      </c>
      <c r="D630" s="107" t="s">
        <v>71</v>
      </c>
      <c r="E630" s="4">
        <v>2019</v>
      </c>
      <c r="F630" s="55">
        <f t="shared" si="55"/>
        <v>2</v>
      </c>
      <c r="G630" s="55">
        <v>0</v>
      </c>
      <c r="H630" s="55"/>
      <c r="I630" s="55">
        <v>2</v>
      </c>
      <c r="J630" s="55"/>
    </row>
    <row r="631" spans="1:10" ht="15.75">
      <c r="A631" s="112"/>
      <c r="B631" s="112"/>
      <c r="C631" s="108"/>
      <c r="D631" s="108"/>
      <c r="E631" s="4">
        <v>2020</v>
      </c>
      <c r="F631" s="55">
        <f t="shared" si="55"/>
        <v>2</v>
      </c>
      <c r="G631" s="55">
        <v>0</v>
      </c>
      <c r="H631" s="55"/>
      <c r="I631" s="55">
        <v>2</v>
      </c>
      <c r="J631" s="55"/>
    </row>
    <row r="632" spans="1:10" ht="15.75">
      <c r="A632" s="112"/>
      <c r="B632" s="112"/>
      <c r="C632" s="108"/>
      <c r="D632" s="108"/>
      <c r="E632" s="4">
        <v>2021</v>
      </c>
      <c r="F632" s="55">
        <f t="shared" si="55"/>
        <v>2</v>
      </c>
      <c r="G632" s="55">
        <v>0</v>
      </c>
      <c r="H632" s="55"/>
      <c r="I632" s="55">
        <v>2</v>
      </c>
      <c r="J632" s="55"/>
    </row>
    <row r="633" spans="1:10" ht="15.75">
      <c r="A633" s="112"/>
      <c r="B633" s="112"/>
      <c r="C633" s="108"/>
      <c r="D633" s="108"/>
      <c r="E633" s="4">
        <v>2022</v>
      </c>
      <c r="F633" s="55">
        <f t="shared" si="55"/>
        <v>2</v>
      </c>
      <c r="G633" s="55">
        <v>0</v>
      </c>
      <c r="H633" s="55"/>
      <c r="I633" s="55">
        <v>2</v>
      </c>
      <c r="J633" s="55"/>
    </row>
    <row r="634" spans="1:10" ht="15.75">
      <c r="A634" s="112"/>
      <c r="B634" s="112"/>
      <c r="C634" s="108"/>
      <c r="D634" s="108"/>
      <c r="E634" s="4">
        <v>2023</v>
      </c>
      <c r="F634" s="55">
        <f t="shared" si="55"/>
        <v>1.9</v>
      </c>
      <c r="G634" s="55"/>
      <c r="H634" s="55"/>
      <c r="I634" s="55">
        <v>1.9</v>
      </c>
      <c r="J634" s="55"/>
    </row>
    <row r="635" spans="1:10" ht="15.75">
      <c r="A635" s="112"/>
      <c r="B635" s="113"/>
      <c r="C635" s="109"/>
      <c r="D635" s="109"/>
      <c r="E635" s="4">
        <v>2024</v>
      </c>
      <c r="F635" s="55">
        <f t="shared" si="55"/>
        <v>2</v>
      </c>
      <c r="G635" s="55">
        <v>0</v>
      </c>
      <c r="H635" s="55"/>
      <c r="I635" s="55">
        <v>2</v>
      </c>
      <c r="J635" s="55"/>
    </row>
    <row r="636" spans="1:10" ht="15.75">
      <c r="A636" s="113"/>
      <c r="B636" s="50" t="s">
        <v>1</v>
      </c>
      <c r="C636" s="50"/>
      <c r="D636" s="50"/>
      <c r="E636" s="96"/>
      <c r="F636" s="55">
        <f t="shared" si="55"/>
        <v>11.9</v>
      </c>
      <c r="G636" s="55">
        <f>SUM(G630:G635)</f>
        <v>0</v>
      </c>
      <c r="H636" s="55">
        <f>SUM(H630:H635)</f>
        <v>0</v>
      </c>
      <c r="I636" s="55">
        <f>SUM(I630:I635)</f>
        <v>11.9</v>
      </c>
      <c r="J636" s="55">
        <f>SUM(J630:J635)</f>
        <v>0</v>
      </c>
    </row>
    <row r="637" spans="1:10" ht="15.75" customHeight="1">
      <c r="A637" s="134">
        <f>A630+1</f>
        <v>81</v>
      </c>
      <c r="B637" s="118" t="s">
        <v>37</v>
      </c>
      <c r="C637" s="118" t="s">
        <v>61</v>
      </c>
      <c r="D637" s="107" t="s">
        <v>71</v>
      </c>
      <c r="E637" s="4">
        <v>2019</v>
      </c>
      <c r="F637" s="55">
        <f t="shared" si="55"/>
        <v>2</v>
      </c>
      <c r="G637" s="55">
        <v>0</v>
      </c>
      <c r="H637" s="55"/>
      <c r="I637" s="55">
        <v>2</v>
      </c>
      <c r="J637" s="55"/>
    </row>
    <row r="638" spans="1:10" ht="15.75">
      <c r="A638" s="112"/>
      <c r="B638" s="112"/>
      <c r="C638" s="108"/>
      <c r="D638" s="108"/>
      <c r="E638" s="4">
        <v>2020</v>
      </c>
      <c r="F638" s="55">
        <f t="shared" si="55"/>
        <v>4.5</v>
      </c>
      <c r="G638" s="55">
        <v>0</v>
      </c>
      <c r="H638" s="55"/>
      <c r="I638" s="55">
        <v>4.5</v>
      </c>
      <c r="J638" s="55"/>
    </row>
    <row r="639" spans="1:10" ht="15.75">
      <c r="A639" s="112"/>
      <c r="B639" s="112"/>
      <c r="C639" s="108"/>
      <c r="D639" s="108"/>
      <c r="E639" s="4">
        <v>2021</v>
      </c>
      <c r="F639" s="55">
        <f t="shared" si="55"/>
        <v>4.5</v>
      </c>
      <c r="G639" s="55">
        <v>0</v>
      </c>
      <c r="H639" s="55"/>
      <c r="I639" s="55">
        <v>4.5</v>
      </c>
      <c r="J639" s="55"/>
    </row>
    <row r="640" spans="1:10" ht="15.75">
      <c r="A640" s="112"/>
      <c r="B640" s="112"/>
      <c r="C640" s="108"/>
      <c r="D640" s="108"/>
      <c r="E640" s="4">
        <v>2022</v>
      </c>
      <c r="F640" s="55">
        <f t="shared" si="55"/>
        <v>4.4</v>
      </c>
      <c r="G640" s="55">
        <v>0</v>
      </c>
      <c r="H640" s="55"/>
      <c r="I640" s="55">
        <v>4.4</v>
      </c>
      <c r="J640" s="55"/>
    </row>
    <row r="641" spans="1:10" ht="15.75">
      <c r="A641" s="112"/>
      <c r="B641" s="112"/>
      <c r="C641" s="108"/>
      <c r="D641" s="108"/>
      <c r="E641" s="4">
        <v>2023</v>
      </c>
      <c r="F641" s="55">
        <f t="shared" si="55"/>
        <v>4.3</v>
      </c>
      <c r="G641" s="55"/>
      <c r="H641" s="55"/>
      <c r="I641" s="55">
        <v>4.3</v>
      </c>
      <c r="J641" s="55"/>
    </row>
    <row r="642" spans="1:10" ht="15.75">
      <c r="A642" s="112"/>
      <c r="B642" s="113"/>
      <c r="C642" s="109"/>
      <c r="D642" s="109"/>
      <c r="E642" s="4">
        <v>2024</v>
      </c>
      <c r="F642" s="55">
        <f t="shared" si="55"/>
        <v>4.5</v>
      </c>
      <c r="G642" s="55">
        <v>0</v>
      </c>
      <c r="H642" s="55"/>
      <c r="I642" s="55">
        <v>4.5</v>
      </c>
      <c r="J642" s="55"/>
    </row>
    <row r="643" spans="1:10" ht="15.75">
      <c r="A643" s="113"/>
      <c r="B643" s="50" t="s">
        <v>1</v>
      </c>
      <c r="C643" s="50"/>
      <c r="D643" s="50"/>
      <c r="E643" s="96"/>
      <c r="F643" s="55">
        <f t="shared" si="55"/>
        <v>24.2</v>
      </c>
      <c r="G643" s="55">
        <f>SUM(G637:G642)</f>
        <v>0</v>
      </c>
      <c r="H643" s="55">
        <f>SUM(H637:H642)</f>
        <v>0</v>
      </c>
      <c r="I643" s="55">
        <f>SUM(I637:I642)</f>
        <v>24.2</v>
      </c>
      <c r="J643" s="55">
        <f>SUM(J637:J642)</f>
        <v>0</v>
      </c>
    </row>
    <row r="644" spans="1:10" ht="15.75" customHeight="1">
      <c r="A644" s="134">
        <f>A637+1</f>
        <v>82</v>
      </c>
      <c r="B644" s="118" t="s">
        <v>123</v>
      </c>
      <c r="C644" s="118" t="s">
        <v>61</v>
      </c>
      <c r="D644" s="107" t="s">
        <v>71</v>
      </c>
      <c r="E644" s="4">
        <v>2019</v>
      </c>
      <c r="F644" s="55">
        <f t="shared" si="55"/>
        <v>0</v>
      </c>
      <c r="G644" s="55">
        <v>0</v>
      </c>
      <c r="H644" s="55"/>
      <c r="I644" s="55">
        <v>0</v>
      </c>
      <c r="J644" s="55"/>
    </row>
    <row r="645" spans="1:10" ht="15.75">
      <c r="A645" s="112"/>
      <c r="B645" s="112"/>
      <c r="C645" s="108"/>
      <c r="D645" s="108"/>
      <c r="E645" s="4">
        <v>2020</v>
      </c>
      <c r="F645" s="55">
        <f t="shared" si="55"/>
        <v>0</v>
      </c>
      <c r="G645" s="55">
        <v>0</v>
      </c>
      <c r="H645" s="55"/>
      <c r="I645" s="55">
        <v>0</v>
      </c>
      <c r="J645" s="55"/>
    </row>
    <row r="646" spans="1:10" ht="15.75">
      <c r="A646" s="112"/>
      <c r="B646" s="112"/>
      <c r="C646" s="108"/>
      <c r="D646" s="108"/>
      <c r="E646" s="4">
        <v>2021</v>
      </c>
      <c r="F646" s="55">
        <f t="shared" si="55"/>
        <v>0</v>
      </c>
      <c r="G646" s="55">
        <v>0</v>
      </c>
      <c r="H646" s="55"/>
      <c r="I646" s="55">
        <v>0</v>
      </c>
      <c r="J646" s="55"/>
    </row>
    <row r="647" spans="1:10" ht="15.75">
      <c r="A647" s="112"/>
      <c r="B647" s="112"/>
      <c r="C647" s="108"/>
      <c r="D647" s="108"/>
      <c r="E647" s="4">
        <v>2022</v>
      </c>
      <c r="F647" s="55">
        <f t="shared" si="55"/>
        <v>0</v>
      </c>
      <c r="G647" s="55">
        <v>0</v>
      </c>
      <c r="H647" s="55"/>
      <c r="I647" s="55">
        <v>0</v>
      </c>
      <c r="J647" s="55"/>
    </row>
    <row r="648" spans="1:10" ht="15.75">
      <c r="A648" s="112"/>
      <c r="B648" s="112"/>
      <c r="C648" s="108"/>
      <c r="D648" s="108"/>
      <c r="E648" s="4">
        <v>2023</v>
      </c>
      <c r="F648" s="55">
        <f t="shared" si="55"/>
        <v>0</v>
      </c>
      <c r="G648" s="55"/>
      <c r="H648" s="55"/>
      <c r="I648" s="55">
        <v>0</v>
      </c>
      <c r="J648" s="55"/>
    </row>
    <row r="649" spans="1:10" ht="15.75">
      <c r="A649" s="112"/>
      <c r="B649" s="113"/>
      <c r="C649" s="109"/>
      <c r="D649" s="109"/>
      <c r="E649" s="4">
        <v>2024</v>
      </c>
      <c r="F649" s="55">
        <f t="shared" si="55"/>
        <v>40.8</v>
      </c>
      <c r="G649" s="55">
        <v>0</v>
      </c>
      <c r="H649" s="55"/>
      <c r="I649" s="55">
        <v>40.8</v>
      </c>
      <c r="J649" s="55"/>
    </row>
    <row r="650" spans="1:10" ht="15.75">
      <c r="A650" s="113"/>
      <c r="B650" s="50" t="s">
        <v>1</v>
      </c>
      <c r="C650" s="50"/>
      <c r="D650" s="50"/>
      <c r="E650" s="96"/>
      <c r="F650" s="55">
        <f t="shared" si="55"/>
        <v>40.8</v>
      </c>
      <c r="G650" s="55">
        <f>SUM(G644:G649)</f>
        <v>0</v>
      </c>
      <c r="H650" s="55">
        <f>SUM(H644:H649)</f>
        <v>0</v>
      </c>
      <c r="I650" s="55">
        <f>SUM(I644:I649)</f>
        <v>40.8</v>
      </c>
      <c r="J650" s="55">
        <f>SUM(J644:J649)</f>
        <v>0</v>
      </c>
    </row>
    <row r="651" spans="1:10" ht="16.5" customHeight="1">
      <c r="A651" s="134">
        <f>A644+1</f>
        <v>83</v>
      </c>
      <c r="B651" s="118" t="s">
        <v>124</v>
      </c>
      <c r="C651" s="118" t="s">
        <v>65</v>
      </c>
      <c r="D651" s="107" t="s">
        <v>71</v>
      </c>
      <c r="E651" s="4">
        <v>2019</v>
      </c>
      <c r="F651" s="55">
        <f t="shared" si="55"/>
        <v>14.2</v>
      </c>
      <c r="G651" s="55">
        <v>0</v>
      </c>
      <c r="H651" s="55"/>
      <c r="I651" s="55">
        <v>14.2</v>
      </c>
      <c r="J651" s="55"/>
    </row>
    <row r="652" spans="1:10" ht="15.75">
      <c r="A652" s="112"/>
      <c r="B652" s="112"/>
      <c r="C652" s="108"/>
      <c r="D652" s="108"/>
      <c r="E652" s="4">
        <v>2020</v>
      </c>
      <c r="F652" s="55">
        <f t="shared" si="55"/>
        <v>14.7</v>
      </c>
      <c r="G652" s="55">
        <v>0</v>
      </c>
      <c r="H652" s="55"/>
      <c r="I652" s="55">
        <v>14.7</v>
      </c>
      <c r="J652" s="55"/>
    </row>
    <row r="653" spans="1:10" ht="15.75">
      <c r="A653" s="112"/>
      <c r="B653" s="112"/>
      <c r="C653" s="108"/>
      <c r="D653" s="108"/>
      <c r="E653" s="4">
        <v>2021</v>
      </c>
      <c r="F653" s="55">
        <f t="shared" si="55"/>
        <v>0</v>
      </c>
      <c r="G653" s="55">
        <v>0</v>
      </c>
      <c r="H653" s="55"/>
      <c r="I653" s="55">
        <v>0</v>
      </c>
      <c r="J653" s="55"/>
    </row>
    <row r="654" spans="1:10" ht="15.75">
      <c r="A654" s="112"/>
      <c r="B654" s="112"/>
      <c r="C654" s="108"/>
      <c r="D654" s="108"/>
      <c r="E654" s="4">
        <v>2022</v>
      </c>
      <c r="F654" s="55">
        <f t="shared" si="55"/>
        <v>0</v>
      </c>
      <c r="G654" s="55">
        <v>0</v>
      </c>
      <c r="H654" s="55"/>
      <c r="I654" s="55">
        <v>0</v>
      </c>
      <c r="J654" s="55"/>
    </row>
    <row r="655" spans="1:10" ht="15.75">
      <c r="A655" s="112"/>
      <c r="B655" s="112"/>
      <c r="C655" s="108"/>
      <c r="D655" s="108"/>
      <c r="E655" s="4">
        <v>2023</v>
      </c>
      <c r="F655" s="55">
        <f t="shared" si="55"/>
        <v>0</v>
      </c>
      <c r="G655" s="55"/>
      <c r="H655" s="55"/>
      <c r="I655" s="55">
        <v>0</v>
      </c>
      <c r="J655" s="55"/>
    </row>
    <row r="656" spans="1:10" ht="15.75">
      <c r="A656" s="112"/>
      <c r="B656" s="113"/>
      <c r="C656" s="109"/>
      <c r="D656" s="109"/>
      <c r="E656" s="4">
        <v>2024</v>
      </c>
      <c r="F656" s="55">
        <f t="shared" si="55"/>
        <v>14.2</v>
      </c>
      <c r="G656" s="55">
        <v>0</v>
      </c>
      <c r="H656" s="55"/>
      <c r="I656" s="55">
        <v>14.2</v>
      </c>
      <c r="J656" s="55"/>
    </row>
    <row r="657" spans="1:10" ht="15.75">
      <c r="A657" s="113"/>
      <c r="B657" s="50" t="s">
        <v>1</v>
      </c>
      <c r="C657" s="50"/>
      <c r="D657" s="50"/>
      <c r="E657" s="96"/>
      <c r="F657" s="55">
        <f>SUM(G657:J657)</f>
        <v>43.099999999999994</v>
      </c>
      <c r="G657" s="55">
        <f>SUM(G651:G656)</f>
        <v>0</v>
      </c>
      <c r="H657" s="55">
        <f>SUM(H651:H656)</f>
        <v>0</v>
      </c>
      <c r="I657" s="55">
        <f>SUM(I651:I656)</f>
        <v>43.099999999999994</v>
      </c>
      <c r="J657" s="55">
        <f>SUM(J651:J656)</f>
        <v>0</v>
      </c>
    </row>
    <row r="658" spans="1:10" ht="15.75" customHeight="1">
      <c r="A658" s="134">
        <f>A651+1</f>
        <v>84</v>
      </c>
      <c r="B658" s="118" t="s">
        <v>194</v>
      </c>
      <c r="C658" s="118" t="s">
        <v>65</v>
      </c>
      <c r="D658" s="107" t="s">
        <v>71</v>
      </c>
      <c r="E658" s="4">
        <v>2019</v>
      </c>
      <c r="F658" s="55">
        <f aca="true" t="shared" si="57" ref="F658:F663">SUM(G658:J658)</f>
        <v>361.5</v>
      </c>
      <c r="G658" s="55">
        <v>0</v>
      </c>
      <c r="H658" s="55"/>
      <c r="I658" s="55">
        <v>361.5</v>
      </c>
      <c r="J658" s="55"/>
    </row>
    <row r="659" spans="1:10" ht="15.75">
      <c r="A659" s="112"/>
      <c r="B659" s="112"/>
      <c r="C659" s="108"/>
      <c r="D659" s="108"/>
      <c r="E659" s="4">
        <v>2020</v>
      </c>
      <c r="F659" s="55">
        <f t="shared" si="57"/>
        <v>1352.258</v>
      </c>
      <c r="G659" s="55">
        <v>0</v>
      </c>
      <c r="H659" s="55"/>
      <c r="I659" s="55">
        <v>1352.258</v>
      </c>
      <c r="J659" s="55"/>
    </row>
    <row r="660" spans="1:10" ht="15.75">
      <c r="A660" s="112"/>
      <c r="B660" s="112"/>
      <c r="C660" s="108"/>
      <c r="D660" s="108"/>
      <c r="E660" s="4">
        <v>2021</v>
      </c>
      <c r="F660" s="55">
        <f t="shared" si="57"/>
        <v>0</v>
      </c>
      <c r="G660" s="55">
        <v>0</v>
      </c>
      <c r="H660" s="55"/>
      <c r="I660" s="55">
        <v>0</v>
      </c>
      <c r="J660" s="55"/>
    </row>
    <row r="661" spans="1:10" ht="15.75">
      <c r="A661" s="112"/>
      <c r="B661" s="112"/>
      <c r="C661" s="108"/>
      <c r="D661" s="108"/>
      <c r="E661" s="4">
        <v>2022</v>
      </c>
      <c r="F661" s="55">
        <f t="shared" si="57"/>
        <v>0</v>
      </c>
      <c r="G661" s="55">
        <v>0</v>
      </c>
      <c r="H661" s="55"/>
      <c r="I661" s="55">
        <v>0</v>
      </c>
      <c r="J661" s="55"/>
    </row>
    <row r="662" spans="1:10" ht="15.75">
      <c r="A662" s="112"/>
      <c r="B662" s="112"/>
      <c r="C662" s="108"/>
      <c r="D662" s="108"/>
      <c r="E662" s="4">
        <v>2023</v>
      </c>
      <c r="F662" s="55">
        <f t="shared" si="57"/>
        <v>0</v>
      </c>
      <c r="G662" s="55"/>
      <c r="H662" s="55"/>
      <c r="I662" s="55"/>
      <c r="J662" s="55"/>
    </row>
    <row r="663" spans="1:10" ht="15.75">
      <c r="A663" s="112"/>
      <c r="B663" s="113"/>
      <c r="C663" s="109"/>
      <c r="D663" s="109"/>
      <c r="E663" s="4">
        <v>2024</v>
      </c>
      <c r="F663" s="55">
        <f t="shared" si="57"/>
        <v>0</v>
      </c>
      <c r="G663" s="55">
        <v>0</v>
      </c>
      <c r="H663" s="55"/>
      <c r="I663" s="55"/>
      <c r="J663" s="55"/>
    </row>
    <row r="664" spans="1:10" ht="15.75">
      <c r="A664" s="113"/>
      <c r="B664" s="50" t="s">
        <v>1</v>
      </c>
      <c r="C664" s="50"/>
      <c r="D664" s="50"/>
      <c r="E664" s="96"/>
      <c r="F664" s="55">
        <f>SUM(G664:J664)</f>
        <v>1713.758</v>
      </c>
      <c r="G664" s="55">
        <f>SUM(G658:G663)</f>
        <v>0</v>
      </c>
      <c r="H664" s="55">
        <f>SUM(H658:H663)</f>
        <v>0</v>
      </c>
      <c r="I664" s="55">
        <f>SUM(I658:I663)</f>
        <v>1713.758</v>
      </c>
      <c r="J664" s="55">
        <f>SUM(J658:J663)</f>
        <v>0</v>
      </c>
    </row>
    <row r="665" spans="1:10" ht="15.75" customHeight="1">
      <c r="A665" s="134">
        <f>A658+1</f>
        <v>85</v>
      </c>
      <c r="B665" s="107" t="s">
        <v>125</v>
      </c>
      <c r="C665" s="107" t="s">
        <v>61</v>
      </c>
      <c r="D665" s="107" t="s">
        <v>71</v>
      </c>
      <c r="E665" s="4">
        <v>2019</v>
      </c>
      <c r="F665" s="102">
        <f aca="true" t="shared" si="58" ref="F665:F670">SUM(G665:J665)</f>
        <v>88875.7</v>
      </c>
      <c r="G665" s="102">
        <f aca="true" t="shared" si="59" ref="G665:J670">SUM(G672,G679,G742,G777)</f>
        <v>0</v>
      </c>
      <c r="H665" s="102">
        <f t="shared" si="59"/>
        <v>643.3</v>
      </c>
      <c r="I665" s="102">
        <f t="shared" si="59"/>
        <v>88232.4</v>
      </c>
      <c r="J665" s="54">
        <f t="shared" si="59"/>
        <v>0</v>
      </c>
    </row>
    <row r="666" spans="1:10" ht="15.75">
      <c r="A666" s="112"/>
      <c r="B666" s="112"/>
      <c r="C666" s="108"/>
      <c r="D666" s="108"/>
      <c r="E666" s="4">
        <v>2020</v>
      </c>
      <c r="F666" s="102">
        <f t="shared" si="58"/>
        <v>99459.15451999997</v>
      </c>
      <c r="G666" s="102">
        <f t="shared" si="59"/>
        <v>0</v>
      </c>
      <c r="H666" s="102">
        <f t="shared" si="59"/>
        <v>641.4</v>
      </c>
      <c r="I666" s="102">
        <f t="shared" si="59"/>
        <v>98817.75451999997</v>
      </c>
      <c r="J666" s="54">
        <f t="shared" si="59"/>
        <v>0</v>
      </c>
    </row>
    <row r="667" spans="1:10" ht="15.75">
      <c r="A667" s="112"/>
      <c r="B667" s="112"/>
      <c r="C667" s="108"/>
      <c r="D667" s="108"/>
      <c r="E667" s="4">
        <v>2021</v>
      </c>
      <c r="F667" s="102">
        <f t="shared" si="58"/>
        <v>94367.77399999999</v>
      </c>
      <c r="G667" s="102">
        <f t="shared" si="59"/>
        <v>0</v>
      </c>
      <c r="H667" s="102">
        <f t="shared" si="59"/>
        <v>1036.5477999999998</v>
      </c>
      <c r="I667" s="102">
        <f t="shared" si="59"/>
        <v>93331.22619999999</v>
      </c>
      <c r="J667" s="54">
        <f t="shared" si="59"/>
        <v>0</v>
      </c>
    </row>
    <row r="668" spans="1:10" ht="15.75">
      <c r="A668" s="112"/>
      <c r="B668" s="112"/>
      <c r="C668" s="108"/>
      <c r="D668" s="108"/>
      <c r="E668" s="4">
        <v>2022</v>
      </c>
      <c r="F668" s="102">
        <f t="shared" si="58"/>
        <v>92114.59999999999</v>
      </c>
      <c r="G668" s="102">
        <f t="shared" si="59"/>
        <v>0</v>
      </c>
      <c r="H668" s="102">
        <f t="shared" si="59"/>
        <v>649.4</v>
      </c>
      <c r="I668" s="102">
        <f t="shared" si="59"/>
        <v>91465.2</v>
      </c>
      <c r="J668" s="54">
        <f t="shared" si="59"/>
        <v>0</v>
      </c>
    </row>
    <row r="669" spans="1:10" ht="15.75">
      <c r="A669" s="112"/>
      <c r="B669" s="112"/>
      <c r="C669" s="108"/>
      <c r="D669" s="108"/>
      <c r="E669" s="4">
        <v>2023</v>
      </c>
      <c r="F669" s="102">
        <f t="shared" si="58"/>
        <v>89796.40000000001</v>
      </c>
      <c r="G669" s="102">
        <f t="shared" si="59"/>
        <v>0</v>
      </c>
      <c r="H669" s="102">
        <f t="shared" si="59"/>
        <v>664.1</v>
      </c>
      <c r="I669" s="102">
        <f t="shared" si="59"/>
        <v>89132.3</v>
      </c>
      <c r="J669" s="54">
        <f t="shared" si="59"/>
        <v>0</v>
      </c>
    </row>
    <row r="670" spans="1:10" ht="16.5" customHeight="1">
      <c r="A670" s="112"/>
      <c r="B670" s="113"/>
      <c r="C670" s="109"/>
      <c r="D670" s="109"/>
      <c r="E670" s="4">
        <v>2024</v>
      </c>
      <c r="F670" s="102">
        <f t="shared" si="58"/>
        <v>103299.59999999999</v>
      </c>
      <c r="G670" s="102">
        <f t="shared" si="59"/>
        <v>0</v>
      </c>
      <c r="H670" s="102">
        <f t="shared" si="59"/>
        <v>0</v>
      </c>
      <c r="I670" s="102">
        <f t="shared" si="59"/>
        <v>103299.59999999999</v>
      </c>
      <c r="J670" s="54">
        <f t="shared" si="59"/>
        <v>0</v>
      </c>
    </row>
    <row r="671" spans="1:10" ht="15.75">
      <c r="A671" s="113"/>
      <c r="B671" s="49" t="s">
        <v>1</v>
      </c>
      <c r="C671" s="49"/>
      <c r="D671" s="49"/>
      <c r="E671" s="96"/>
      <c r="F671" s="102">
        <f>SUM(F665:F670)</f>
        <v>567913.22852</v>
      </c>
      <c r="G671" s="102">
        <f>SUM(G665:G670)</f>
        <v>0</v>
      </c>
      <c r="H671" s="102">
        <f>SUM(H665:H670)</f>
        <v>3634.7477999999996</v>
      </c>
      <c r="I671" s="102">
        <f>SUM(I665:I670)</f>
        <v>564278.48072</v>
      </c>
      <c r="J671" s="54">
        <f>SUM(J665:J670)</f>
        <v>0</v>
      </c>
    </row>
    <row r="672" spans="1:10" ht="15.75" customHeight="1">
      <c r="A672" s="134">
        <f>A665+1</f>
        <v>86</v>
      </c>
      <c r="B672" s="107" t="s">
        <v>212</v>
      </c>
      <c r="C672" s="107" t="s">
        <v>61</v>
      </c>
      <c r="D672" s="107" t="s">
        <v>72</v>
      </c>
      <c r="E672" s="9">
        <v>2019</v>
      </c>
      <c r="F672" s="103">
        <f aca="true" t="shared" si="60" ref="F672:F677">SUM(G672:J672)</f>
        <v>85873.9</v>
      </c>
      <c r="G672" s="55">
        <v>0</v>
      </c>
      <c r="H672" s="55">
        <v>0</v>
      </c>
      <c r="I672" s="55">
        <v>85873.9</v>
      </c>
      <c r="J672" s="55">
        <v>0</v>
      </c>
    </row>
    <row r="673" spans="1:10" ht="15.75">
      <c r="A673" s="112"/>
      <c r="B673" s="112"/>
      <c r="C673" s="108"/>
      <c r="D673" s="108"/>
      <c r="E673" s="9">
        <v>2020</v>
      </c>
      <c r="F673" s="103">
        <f t="shared" si="60"/>
        <v>87378.99406999999</v>
      </c>
      <c r="G673" s="55">
        <v>0</v>
      </c>
      <c r="H673" s="55">
        <v>0</v>
      </c>
      <c r="I673" s="55">
        <v>87378.99406999999</v>
      </c>
      <c r="J673" s="55">
        <v>0</v>
      </c>
    </row>
    <row r="674" spans="1:10" ht="15.75">
      <c r="A674" s="112"/>
      <c r="B674" s="112"/>
      <c r="C674" s="108"/>
      <c r="D674" s="108"/>
      <c r="E674" s="9">
        <v>2021</v>
      </c>
      <c r="F674" s="103">
        <f t="shared" si="60"/>
        <v>78893.9</v>
      </c>
      <c r="G674" s="55">
        <v>0</v>
      </c>
      <c r="H674" s="55">
        <v>0</v>
      </c>
      <c r="I674" s="55">
        <v>78893.9</v>
      </c>
      <c r="J674" s="55">
        <v>0</v>
      </c>
    </row>
    <row r="675" spans="1:10" ht="15.75">
      <c r="A675" s="112"/>
      <c r="B675" s="112"/>
      <c r="C675" s="108"/>
      <c r="D675" s="108"/>
      <c r="E675" s="9">
        <v>2022</v>
      </c>
      <c r="F675" s="103">
        <f t="shared" si="60"/>
        <v>77333.4</v>
      </c>
      <c r="G675" s="55">
        <v>0</v>
      </c>
      <c r="H675" s="55">
        <v>0</v>
      </c>
      <c r="I675" s="55">
        <v>77333.4</v>
      </c>
      <c r="J675" s="55">
        <v>0</v>
      </c>
    </row>
    <row r="676" spans="1:10" ht="15.75">
      <c r="A676" s="112"/>
      <c r="B676" s="112"/>
      <c r="C676" s="108"/>
      <c r="D676" s="108"/>
      <c r="E676" s="9">
        <v>2023</v>
      </c>
      <c r="F676" s="103">
        <f t="shared" si="60"/>
        <v>75361</v>
      </c>
      <c r="G676" s="55">
        <v>0</v>
      </c>
      <c r="H676" s="55">
        <v>0</v>
      </c>
      <c r="I676" s="55">
        <v>75361</v>
      </c>
      <c r="J676" s="55">
        <v>0</v>
      </c>
    </row>
    <row r="677" spans="1:10" ht="15.75">
      <c r="A677" s="112"/>
      <c r="B677" s="113"/>
      <c r="C677" s="109"/>
      <c r="D677" s="109"/>
      <c r="E677" s="9">
        <v>2024</v>
      </c>
      <c r="F677" s="103">
        <f t="shared" si="60"/>
        <v>102228.7</v>
      </c>
      <c r="G677" s="55">
        <v>0</v>
      </c>
      <c r="H677" s="55">
        <v>0</v>
      </c>
      <c r="I677" s="55">
        <v>102228.7</v>
      </c>
      <c r="J677" s="55">
        <v>0</v>
      </c>
    </row>
    <row r="678" spans="1:10" ht="15.75">
      <c r="A678" s="113"/>
      <c r="B678" s="49" t="s">
        <v>1</v>
      </c>
      <c r="C678" s="49"/>
      <c r="D678" s="49"/>
      <c r="E678" s="97"/>
      <c r="F678" s="55">
        <f>SUM(F672:F677)</f>
        <v>507069.89407</v>
      </c>
      <c r="G678" s="55">
        <f>SUM(G672:G677)</f>
        <v>0</v>
      </c>
      <c r="H678" s="55">
        <f>SUM(H672:H677)</f>
        <v>0</v>
      </c>
      <c r="I678" s="55">
        <f>SUM(I672:I677)</f>
        <v>507069.89407</v>
      </c>
      <c r="J678" s="55">
        <v>0</v>
      </c>
    </row>
    <row r="679" spans="1:10" ht="15.75" customHeight="1">
      <c r="A679" s="134">
        <f>A672+1</f>
        <v>87</v>
      </c>
      <c r="B679" s="107" t="s">
        <v>214</v>
      </c>
      <c r="C679" s="107" t="s">
        <v>61</v>
      </c>
      <c r="D679" s="107" t="s">
        <v>72</v>
      </c>
      <c r="E679" s="9">
        <v>2019</v>
      </c>
      <c r="F679" s="55">
        <f aca="true" t="shared" si="61" ref="F679:F756">SUM(G679:J679)</f>
        <v>2838.2</v>
      </c>
      <c r="G679" s="55">
        <f aca="true" t="shared" si="62" ref="G679:J684">SUM(G686,G693,G700,G707,G714,G721,G728,G735)</f>
        <v>0</v>
      </c>
      <c r="H679" s="55">
        <f t="shared" si="62"/>
        <v>643.3</v>
      </c>
      <c r="I679" s="55">
        <f t="shared" si="62"/>
        <v>2194.9</v>
      </c>
      <c r="J679" s="55">
        <f t="shared" si="62"/>
        <v>0</v>
      </c>
    </row>
    <row r="680" spans="1:10" ht="15.75">
      <c r="A680" s="112"/>
      <c r="B680" s="112"/>
      <c r="C680" s="108"/>
      <c r="D680" s="108"/>
      <c r="E680" s="9">
        <v>2020</v>
      </c>
      <c r="F680" s="55">
        <f t="shared" si="61"/>
        <v>7613.022320000001</v>
      </c>
      <c r="G680" s="55">
        <f t="shared" si="62"/>
        <v>0</v>
      </c>
      <c r="H680" s="55">
        <f t="shared" si="62"/>
        <v>641.4</v>
      </c>
      <c r="I680" s="55">
        <f t="shared" si="62"/>
        <v>6971.622320000001</v>
      </c>
      <c r="J680" s="55">
        <f t="shared" si="62"/>
        <v>0</v>
      </c>
    </row>
    <row r="681" spans="1:10" ht="15.75">
      <c r="A681" s="112"/>
      <c r="B681" s="112"/>
      <c r="C681" s="108"/>
      <c r="D681" s="108"/>
      <c r="E681" s="9">
        <v>2021</v>
      </c>
      <c r="F681" s="55">
        <f t="shared" si="61"/>
        <v>1145.4739999999997</v>
      </c>
      <c r="G681" s="55">
        <f t="shared" si="62"/>
        <v>0</v>
      </c>
      <c r="H681" s="55">
        <f t="shared" si="62"/>
        <v>1036.5477999999998</v>
      </c>
      <c r="I681" s="55">
        <f t="shared" si="62"/>
        <v>108.9262</v>
      </c>
      <c r="J681" s="55">
        <f t="shared" si="62"/>
        <v>0</v>
      </c>
    </row>
    <row r="682" spans="1:10" ht="15.75">
      <c r="A682" s="112"/>
      <c r="B682" s="112"/>
      <c r="C682" s="108"/>
      <c r="D682" s="108"/>
      <c r="E682" s="9">
        <v>2022</v>
      </c>
      <c r="F682" s="55">
        <f t="shared" si="61"/>
        <v>736.1999999999999</v>
      </c>
      <c r="G682" s="55">
        <f t="shared" si="62"/>
        <v>0</v>
      </c>
      <c r="H682" s="55">
        <f t="shared" si="62"/>
        <v>649.4</v>
      </c>
      <c r="I682" s="55">
        <f t="shared" si="62"/>
        <v>86.8</v>
      </c>
      <c r="J682" s="55">
        <f t="shared" si="62"/>
        <v>0</v>
      </c>
    </row>
    <row r="683" spans="1:10" ht="15.75">
      <c r="A683" s="112"/>
      <c r="B683" s="112"/>
      <c r="C683" s="108"/>
      <c r="D683" s="108"/>
      <c r="E683" s="9">
        <v>2023</v>
      </c>
      <c r="F683" s="55">
        <f t="shared" si="61"/>
        <v>748.7</v>
      </c>
      <c r="G683" s="55">
        <f t="shared" si="62"/>
        <v>0</v>
      </c>
      <c r="H683" s="55">
        <f t="shared" si="62"/>
        <v>664.1</v>
      </c>
      <c r="I683" s="55">
        <f t="shared" si="62"/>
        <v>84.6</v>
      </c>
      <c r="J683" s="55">
        <f t="shared" si="62"/>
        <v>0</v>
      </c>
    </row>
    <row r="684" spans="1:10" ht="15.75">
      <c r="A684" s="112"/>
      <c r="B684" s="113"/>
      <c r="C684" s="109"/>
      <c r="D684" s="109"/>
      <c r="E684" s="9">
        <v>2024</v>
      </c>
      <c r="F684" s="55">
        <f t="shared" si="61"/>
        <v>994.4</v>
      </c>
      <c r="G684" s="55">
        <f t="shared" si="62"/>
        <v>0</v>
      </c>
      <c r="H684" s="55">
        <f t="shared" si="62"/>
        <v>0</v>
      </c>
      <c r="I684" s="55">
        <f t="shared" si="62"/>
        <v>994.4</v>
      </c>
      <c r="J684" s="55">
        <f t="shared" si="62"/>
        <v>0</v>
      </c>
    </row>
    <row r="685" spans="1:10" ht="15.75">
      <c r="A685" s="113"/>
      <c r="B685" s="49" t="s">
        <v>1</v>
      </c>
      <c r="C685" s="49"/>
      <c r="D685" s="49"/>
      <c r="E685" s="97"/>
      <c r="F685" s="55">
        <f t="shared" si="61"/>
        <v>14075.99632</v>
      </c>
      <c r="G685" s="55">
        <f>SUM(G679:G684)</f>
        <v>0</v>
      </c>
      <c r="H685" s="55">
        <f>SUM(H679:H684)</f>
        <v>3634.7477999999996</v>
      </c>
      <c r="I685" s="55">
        <f>SUM(I679:I684)</f>
        <v>10441.248520000001</v>
      </c>
      <c r="J685" s="55">
        <f>SUM(J679:J684)</f>
        <v>0</v>
      </c>
    </row>
    <row r="686" spans="1:10" ht="15.75" customHeight="1">
      <c r="A686" s="134">
        <f>A679+1</f>
        <v>88</v>
      </c>
      <c r="B686" s="118" t="s">
        <v>38</v>
      </c>
      <c r="C686" s="118" t="s">
        <v>61</v>
      </c>
      <c r="D686" s="107" t="s">
        <v>72</v>
      </c>
      <c r="E686" s="4">
        <v>2019</v>
      </c>
      <c r="F686" s="55">
        <f t="shared" si="61"/>
        <v>1543.4</v>
      </c>
      <c r="G686" s="55"/>
      <c r="H686" s="55">
        <v>643.3</v>
      </c>
      <c r="I686" s="55">
        <v>900.1</v>
      </c>
      <c r="J686" s="55"/>
    </row>
    <row r="687" spans="1:10" ht="15.75">
      <c r="A687" s="112"/>
      <c r="B687" s="112"/>
      <c r="C687" s="108"/>
      <c r="D687" s="108"/>
      <c r="E687" s="4">
        <v>2020</v>
      </c>
      <c r="F687" s="55">
        <f t="shared" si="61"/>
        <v>5331.89632</v>
      </c>
      <c r="G687" s="55"/>
      <c r="H687" s="55">
        <v>641.4</v>
      </c>
      <c r="I687" s="55">
        <v>4690.49632</v>
      </c>
      <c r="J687" s="55"/>
    </row>
    <row r="688" spans="1:10" ht="15.75">
      <c r="A688" s="112"/>
      <c r="B688" s="112"/>
      <c r="C688" s="108"/>
      <c r="D688" s="108"/>
      <c r="E688" s="4">
        <v>2021</v>
      </c>
      <c r="F688" s="55">
        <f t="shared" si="61"/>
        <v>737.9499999999999</v>
      </c>
      <c r="G688" s="55"/>
      <c r="H688" s="55">
        <v>649.4</v>
      </c>
      <c r="I688" s="55">
        <v>88.55</v>
      </c>
      <c r="J688" s="55"/>
    </row>
    <row r="689" spans="1:10" ht="15.75">
      <c r="A689" s="112"/>
      <c r="B689" s="112"/>
      <c r="C689" s="108"/>
      <c r="D689" s="108"/>
      <c r="E689" s="4">
        <v>2022</v>
      </c>
      <c r="F689" s="55">
        <f t="shared" si="61"/>
        <v>736.1999999999999</v>
      </c>
      <c r="G689" s="55"/>
      <c r="H689" s="55">
        <v>649.4</v>
      </c>
      <c r="I689" s="55">
        <v>86.8</v>
      </c>
      <c r="J689" s="55"/>
    </row>
    <row r="690" spans="1:10" ht="15.75">
      <c r="A690" s="112"/>
      <c r="B690" s="112"/>
      <c r="C690" s="108"/>
      <c r="D690" s="108"/>
      <c r="E690" s="4">
        <v>2023</v>
      </c>
      <c r="F690" s="55">
        <f t="shared" si="61"/>
        <v>748.7</v>
      </c>
      <c r="G690" s="55"/>
      <c r="H690" s="55">
        <v>664.1</v>
      </c>
      <c r="I690" s="55">
        <v>84.6</v>
      </c>
      <c r="J690" s="55"/>
    </row>
    <row r="691" spans="1:10" ht="15.75">
      <c r="A691" s="112"/>
      <c r="B691" s="113"/>
      <c r="C691" s="109"/>
      <c r="D691" s="109"/>
      <c r="E691" s="4">
        <v>2024</v>
      </c>
      <c r="F691" s="55">
        <f t="shared" si="61"/>
        <v>625</v>
      </c>
      <c r="G691" s="55"/>
      <c r="H691" s="55"/>
      <c r="I691" s="55">
        <v>625</v>
      </c>
      <c r="J691" s="55"/>
    </row>
    <row r="692" spans="1:10" ht="15.75">
      <c r="A692" s="113"/>
      <c r="B692" s="50" t="s">
        <v>1</v>
      </c>
      <c r="C692" s="50"/>
      <c r="D692" s="50"/>
      <c r="E692" s="96"/>
      <c r="F692" s="55">
        <f t="shared" si="61"/>
        <v>9723.146320000002</v>
      </c>
      <c r="G692" s="55">
        <f>SUM(G686:G691)</f>
        <v>0</v>
      </c>
      <c r="H692" s="55">
        <f>SUM(H686:H691)</f>
        <v>3247.6</v>
      </c>
      <c r="I692" s="55">
        <f>SUM(I686:I691)</f>
        <v>6475.546320000001</v>
      </c>
      <c r="J692" s="55">
        <f>SUM(J686:J691)</f>
        <v>0</v>
      </c>
    </row>
    <row r="693" spans="1:10" ht="15.75" customHeight="1">
      <c r="A693" s="134">
        <f>A686+1</f>
        <v>89</v>
      </c>
      <c r="B693" s="118" t="s">
        <v>39</v>
      </c>
      <c r="C693" s="118" t="s">
        <v>61</v>
      </c>
      <c r="D693" s="107" t="s">
        <v>72</v>
      </c>
      <c r="E693" s="4">
        <v>2019</v>
      </c>
      <c r="F693" s="55">
        <f t="shared" si="61"/>
        <v>840.2</v>
      </c>
      <c r="G693" s="55"/>
      <c r="H693" s="55"/>
      <c r="I693" s="55">
        <v>840.2</v>
      </c>
      <c r="J693" s="55"/>
    </row>
    <row r="694" spans="1:10" ht="15.75">
      <c r="A694" s="112"/>
      <c r="B694" s="112"/>
      <c r="C694" s="108"/>
      <c r="D694" s="108"/>
      <c r="E694" s="4">
        <v>2020</v>
      </c>
      <c r="F694" s="55">
        <f t="shared" si="61"/>
        <v>610.426</v>
      </c>
      <c r="G694" s="55"/>
      <c r="H694" s="55"/>
      <c r="I694" s="55">
        <v>610.426</v>
      </c>
      <c r="J694" s="55"/>
    </row>
    <row r="695" spans="1:10" ht="15.75">
      <c r="A695" s="112"/>
      <c r="B695" s="112"/>
      <c r="C695" s="108"/>
      <c r="D695" s="108"/>
      <c r="E695" s="4">
        <v>2021</v>
      </c>
      <c r="F695" s="55">
        <f t="shared" si="61"/>
        <v>0</v>
      </c>
      <c r="G695" s="55"/>
      <c r="H695" s="55"/>
      <c r="I695" s="55">
        <v>0</v>
      </c>
      <c r="J695" s="55"/>
    </row>
    <row r="696" spans="1:10" ht="15.75">
      <c r="A696" s="112"/>
      <c r="B696" s="112"/>
      <c r="C696" s="108"/>
      <c r="D696" s="108"/>
      <c r="E696" s="4">
        <v>2022</v>
      </c>
      <c r="F696" s="55">
        <f t="shared" si="61"/>
        <v>0</v>
      </c>
      <c r="G696" s="55"/>
      <c r="H696" s="55"/>
      <c r="I696" s="55">
        <v>0</v>
      </c>
      <c r="J696" s="55"/>
    </row>
    <row r="697" spans="1:10" ht="15.75">
      <c r="A697" s="112"/>
      <c r="B697" s="112"/>
      <c r="C697" s="108"/>
      <c r="D697" s="108"/>
      <c r="E697" s="4">
        <v>2023</v>
      </c>
      <c r="F697" s="55">
        <f t="shared" si="61"/>
        <v>0</v>
      </c>
      <c r="G697" s="55"/>
      <c r="H697" s="55"/>
      <c r="I697" s="55">
        <v>0</v>
      </c>
      <c r="J697" s="55"/>
    </row>
    <row r="698" spans="1:10" ht="15.75">
      <c r="A698" s="112"/>
      <c r="B698" s="113"/>
      <c r="C698" s="109"/>
      <c r="D698" s="109"/>
      <c r="E698" s="4">
        <v>2024</v>
      </c>
      <c r="F698" s="55">
        <f t="shared" si="61"/>
        <v>199.1</v>
      </c>
      <c r="G698" s="55"/>
      <c r="H698" s="55"/>
      <c r="I698" s="55">
        <v>199.1</v>
      </c>
      <c r="J698" s="55"/>
    </row>
    <row r="699" spans="1:10" ht="15.75">
      <c r="A699" s="113"/>
      <c r="B699" s="50" t="s">
        <v>1</v>
      </c>
      <c r="C699" s="50"/>
      <c r="D699" s="50"/>
      <c r="E699" s="96"/>
      <c r="F699" s="55">
        <f t="shared" si="61"/>
        <v>1649.726</v>
      </c>
      <c r="G699" s="55">
        <f>SUM(G693:G698)</f>
        <v>0</v>
      </c>
      <c r="H699" s="55">
        <f>SUM(H693:H698)</f>
        <v>0</v>
      </c>
      <c r="I699" s="55">
        <f>SUM(I693:I698)</f>
        <v>1649.726</v>
      </c>
      <c r="J699" s="55">
        <f>SUM(J693:J698)</f>
        <v>0</v>
      </c>
    </row>
    <row r="700" spans="1:10" ht="15.75" customHeight="1">
      <c r="A700" s="134">
        <f>A693+1</f>
        <v>90</v>
      </c>
      <c r="B700" s="118" t="s">
        <v>40</v>
      </c>
      <c r="C700" s="118" t="s">
        <v>61</v>
      </c>
      <c r="D700" s="107" t="s">
        <v>72</v>
      </c>
      <c r="E700" s="4">
        <v>2019</v>
      </c>
      <c r="F700" s="55">
        <f t="shared" si="61"/>
        <v>0</v>
      </c>
      <c r="G700" s="55"/>
      <c r="H700" s="55"/>
      <c r="I700" s="55">
        <v>0</v>
      </c>
      <c r="J700" s="55"/>
    </row>
    <row r="701" spans="1:10" ht="15.75">
      <c r="A701" s="112"/>
      <c r="B701" s="112"/>
      <c r="C701" s="108"/>
      <c r="D701" s="108"/>
      <c r="E701" s="4">
        <v>2020</v>
      </c>
      <c r="F701" s="55">
        <f t="shared" si="61"/>
        <v>497.1</v>
      </c>
      <c r="G701" s="55"/>
      <c r="H701" s="55"/>
      <c r="I701" s="55">
        <v>497.1</v>
      </c>
      <c r="J701" s="55"/>
    </row>
    <row r="702" spans="1:10" ht="15.75">
      <c r="A702" s="112"/>
      <c r="B702" s="112"/>
      <c r="C702" s="108"/>
      <c r="D702" s="108"/>
      <c r="E702" s="4">
        <v>2021</v>
      </c>
      <c r="F702" s="55">
        <f t="shared" si="61"/>
        <v>0</v>
      </c>
      <c r="G702" s="55"/>
      <c r="H702" s="55"/>
      <c r="I702" s="55">
        <v>0</v>
      </c>
      <c r="J702" s="55"/>
    </row>
    <row r="703" spans="1:10" ht="15.75">
      <c r="A703" s="112"/>
      <c r="B703" s="112"/>
      <c r="C703" s="108"/>
      <c r="D703" s="108"/>
      <c r="E703" s="4">
        <v>2022</v>
      </c>
      <c r="F703" s="55">
        <f t="shared" si="61"/>
        <v>0</v>
      </c>
      <c r="G703" s="55"/>
      <c r="H703" s="55"/>
      <c r="I703" s="55">
        <v>0</v>
      </c>
      <c r="J703" s="55"/>
    </row>
    <row r="704" spans="1:10" ht="15.75">
      <c r="A704" s="112"/>
      <c r="B704" s="112"/>
      <c r="C704" s="108"/>
      <c r="D704" s="108"/>
      <c r="E704" s="4">
        <v>2023</v>
      </c>
      <c r="F704" s="55">
        <f t="shared" si="61"/>
        <v>0</v>
      </c>
      <c r="G704" s="55"/>
      <c r="H704" s="55"/>
      <c r="I704" s="55">
        <v>0</v>
      </c>
      <c r="J704" s="55"/>
    </row>
    <row r="705" spans="1:10" ht="15.75">
      <c r="A705" s="112"/>
      <c r="B705" s="113"/>
      <c r="C705" s="109"/>
      <c r="D705" s="109"/>
      <c r="E705" s="4">
        <v>2024</v>
      </c>
      <c r="F705" s="55">
        <f t="shared" si="61"/>
        <v>0</v>
      </c>
      <c r="G705" s="55"/>
      <c r="H705" s="55"/>
      <c r="I705" s="55">
        <v>0</v>
      </c>
      <c r="J705" s="55"/>
    </row>
    <row r="706" spans="1:10" ht="15.75">
      <c r="A706" s="113"/>
      <c r="B706" s="50" t="s">
        <v>1</v>
      </c>
      <c r="C706" s="50"/>
      <c r="D706" s="50"/>
      <c r="E706" s="96"/>
      <c r="F706" s="55">
        <f t="shared" si="61"/>
        <v>497.1</v>
      </c>
      <c r="G706" s="55">
        <f>SUM(G700:G705)</f>
        <v>0</v>
      </c>
      <c r="H706" s="55">
        <f>SUM(H700:H705)</f>
        <v>0</v>
      </c>
      <c r="I706" s="55">
        <f>SUM(I700:I705)</f>
        <v>497.1</v>
      </c>
      <c r="J706" s="55">
        <f>SUM(J700:J705)</f>
        <v>0</v>
      </c>
    </row>
    <row r="707" spans="1:10" ht="15.75" customHeight="1">
      <c r="A707" s="134">
        <f>A700+1</f>
        <v>91</v>
      </c>
      <c r="B707" s="118" t="s">
        <v>41</v>
      </c>
      <c r="C707" s="118" t="s">
        <v>61</v>
      </c>
      <c r="D707" s="107" t="s">
        <v>72</v>
      </c>
      <c r="E707" s="4">
        <v>2019</v>
      </c>
      <c r="F707" s="55">
        <f t="shared" si="61"/>
        <v>0</v>
      </c>
      <c r="G707" s="55"/>
      <c r="H707" s="55"/>
      <c r="I707" s="55">
        <v>0</v>
      </c>
      <c r="J707" s="55"/>
    </row>
    <row r="708" spans="1:10" ht="15.75">
      <c r="A708" s="112"/>
      <c r="B708" s="112"/>
      <c r="C708" s="108"/>
      <c r="D708" s="108"/>
      <c r="E708" s="4">
        <v>2020</v>
      </c>
      <c r="F708" s="55">
        <f t="shared" si="61"/>
        <v>43.7</v>
      </c>
      <c r="G708" s="55"/>
      <c r="H708" s="55"/>
      <c r="I708" s="55">
        <v>43.7</v>
      </c>
      <c r="J708" s="55"/>
    </row>
    <row r="709" spans="1:10" ht="15.75">
      <c r="A709" s="112"/>
      <c r="B709" s="112"/>
      <c r="C709" s="108"/>
      <c r="D709" s="108"/>
      <c r="E709" s="4">
        <v>2021</v>
      </c>
      <c r="F709" s="55">
        <f t="shared" si="61"/>
        <v>0</v>
      </c>
      <c r="G709" s="55"/>
      <c r="H709" s="55"/>
      <c r="I709" s="55">
        <v>0</v>
      </c>
      <c r="J709" s="55"/>
    </row>
    <row r="710" spans="1:10" ht="15.75">
      <c r="A710" s="112"/>
      <c r="B710" s="112"/>
      <c r="C710" s="108"/>
      <c r="D710" s="108"/>
      <c r="E710" s="4">
        <v>2022</v>
      </c>
      <c r="F710" s="55">
        <f t="shared" si="61"/>
        <v>0</v>
      </c>
      <c r="G710" s="55"/>
      <c r="H710" s="55"/>
      <c r="I710" s="55">
        <v>0</v>
      </c>
      <c r="J710" s="55"/>
    </row>
    <row r="711" spans="1:10" ht="15.75">
      <c r="A711" s="112"/>
      <c r="B711" s="112"/>
      <c r="C711" s="108"/>
      <c r="D711" s="108"/>
      <c r="E711" s="4">
        <v>2023</v>
      </c>
      <c r="F711" s="55">
        <f t="shared" si="61"/>
        <v>0</v>
      </c>
      <c r="G711" s="55"/>
      <c r="H711" s="55"/>
      <c r="I711" s="55">
        <v>0</v>
      </c>
      <c r="J711" s="55"/>
    </row>
    <row r="712" spans="1:10" ht="15.75">
      <c r="A712" s="112"/>
      <c r="B712" s="113"/>
      <c r="C712" s="109"/>
      <c r="D712" s="109"/>
      <c r="E712" s="4">
        <v>2024</v>
      </c>
      <c r="F712" s="55">
        <f t="shared" si="61"/>
        <v>0</v>
      </c>
      <c r="G712" s="55"/>
      <c r="H712" s="55"/>
      <c r="I712" s="55">
        <v>0</v>
      </c>
      <c r="J712" s="55"/>
    </row>
    <row r="713" spans="1:10" ht="15.75">
      <c r="A713" s="113"/>
      <c r="B713" s="50" t="s">
        <v>1</v>
      </c>
      <c r="C713" s="50"/>
      <c r="D713" s="50"/>
      <c r="E713" s="96"/>
      <c r="F713" s="55">
        <f t="shared" si="61"/>
        <v>43.7</v>
      </c>
      <c r="G713" s="55">
        <f>SUM(G707:G712)</f>
        <v>0</v>
      </c>
      <c r="H713" s="55">
        <f>SUM(H707:H712)</f>
        <v>0</v>
      </c>
      <c r="I713" s="55">
        <f>SUM(I707:I712)</f>
        <v>43.7</v>
      </c>
      <c r="J713" s="55">
        <f>SUM(J707:J712)</f>
        <v>0</v>
      </c>
    </row>
    <row r="714" spans="1:10" ht="15.75" customHeight="1">
      <c r="A714" s="134">
        <f>A707+1</f>
        <v>92</v>
      </c>
      <c r="B714" s="118" t="s">
        <v>42</v>
      </c>
      <c r="C714" s="118" t="s">
        <v>61</v>
      </c>
      <c r="D714" s="107" t="s">
        <v>72</v>
      </c>
      <c r="E714" s="4">
        <v>2019</v>
      </c>
      <c r="F714" s="55">
        <f t="shared" si="61"/>
        <v>139.5</v>
      </c>
      <c r="G714" s="55"/>
      <c r="H714" s="55"/>
      <c r="I714" s="55">
        <v>139.5</v>
      </c>
      <c r="J714" s="55"/>
    </row>
    <row r="715" spans="1:10" ht="15.75">
      <c r="A715" s="112"/>
      <c r="B715" s="112"/>
      <c r="C715" s="108"/>
      <c r="D715" s="108"/>
      <c r="E715" s="4">
        <v>2020</v>
      </c>
      <c r="F715" s="55">
        <f t="shared" si="61"/>
        <v>202.1</v>
      </c>
      <c r="G715" s="55"/>
      <c r="H715" s="55"/>
      <c r="I715" s="55">
        <v>202.1</v>
      </c>
      <c r="J715" s="55"/>
    </row>
    <row r="716" spans="1:10" ht="15.75">
      <c r="A716" s="112"/>
      <c r="B716" s="112"/>
      <c r="C716" s="108"/>
      <c r="D716" s="108"/>
      <c r="E716" s="4">
        <v>2021</v>
      </c>
      <c r="F716" s="55">
        <f t="shared" si="61"/>
        <v>0</v>
      </c>
      <c r="G716" s="55"/>
      <c r="H716" s="55"/>
      <c r="I716" s="55">
        <v>0</v>
      </c>
      <c r="J716" s="55"/>
    </row>
    <row r="717" spans="1:10" ht="15.75">
      <c r="A717" s="112"/>
      <c r="B717" s="112"/>
      <c r="C717" s="108"/>
      <c r="D717" s="108"/>
      <c r="E717" s="4">
        <v>2022</v>
      </c>
      <c r="F717" s="55">
        <f t="shared" si="61"/>
        <v>0</v>
      </c>
      <c r="G717" s="55"/>
      <c r="H717" s="55"/>
      <c r="I717" s="55">
        <v>0</v>
      </c>
      <c r="J717" s="55"/>
    </row>
    <row r="718" spans="1:10" ht="15.75">
      <c r="A718" s="112"/>
      <c r="B718" s="112"/>
      <c r="C718" s="108"/>
      <c r="D718" s="108"/>
      <c r="E718" s="4">
        <v>2023</v>
      </c>
      <c r="F718" s="55">
        <f t="shared" si="61"/>
        <v>0</v>
      </c>
      <c r="G718" s="55"/>
      <c r="H718" s="55"/>
      <c r="I718" s="55">
        <v>0</v>
      </c>
      <c r="J718" s="55"/>
    </row>
    <row r="719" spans="1:10" ht="15.75">
      <c r="A719" s="112"/>
      <c r="B719" s="113"/>
      <c r="C719" s="109"/>
      <c r="D719" s="109"/>
      <c r="E719" s="4">
        <v>2024</v>
      </c>
      <c r="F719" s="55">
        <f t="shared" si="61"/>
        <v>146</v>
      </c>
      <c r="G719" s="55"/>
      <c r="H719" s="55"/>
      <c r="I719" s="55">
        <v>146</v>
      </c>
      <c r="J719" s="55"/>
    </row>
    <row r="720" spans="1:10" ht="15.75">
      <c r="A720" s="113"/>
      <c r="B720" s="50" t="s">
        <v>1</v>
      </c>
      <c r="C720" s="50"/>
      <c r="D720" s="50"/>
      <c r="E720" s="96"/>
      <c r="F720" s="55">
        <f t="shared" si="61"/>
        <v>487.6</v>
      </c>
      <c r="G720" s="55">
        <f>SUM(G714:G719)</f>
        <v>0</v>
      </c>
      <c r="H720" s="55">
        <f>SUM(H714:H719)</f>
        <v>0</v>
      </c>
      <c r="I720" s="55">
        <f>SUM(I714:I719)</f>
        <v>487.6</v>
      </c>
      <c r="J720" s="55">
        <f>SUM(J714:J719)</f>
        <v>0</v>
      </c>
    </row>
    <row r="721" spans="1:10" ht="15.75" customHeight="1">
      <c r="A721" s="134">
        <f>A714+1</f>
        <v>93</v>
      </c>
      <c r="B721" s="118" t="s">
        <v>43</v>
      </c>
      <c r="C721" s="118" t="s">
        <v>61</v>
      </c>
      <c r="D721" s="107" t="s">
        <v>72</v>
      </c>
      <c r="E721" s="4">
        <v>2019</v>
      </c>
      <c r="F721" s="55">
        <f t="shared" si="61"/>
        <v>155.1</v>
      </c>
      <c r="G721" s="55"/>
      <c r="H721" s="55"/>
      <c r="I721" s="55">
        <v>155.1</v>
      </c>
      <c r="J721" s="55"/>
    </row>
    <row r="722" spans="1:10" ht="15.75">
      <c r="A722" s="112"/>
      <c r="B722" s="112"/>
      <c r="C722" s="108"/>
      <c r="D722" s="108"/>
      <c r="E722" s="4">
        <v>2020</v>
      </c>
      <c r="F722" s="55">
        <f t="shared" si="61"/>
        <v>714.8</v>
      </c>
      <c r="G722" s="55"/>
      <c r="H722" s="55"/>
      <c r="I722" s="55">
        <v>714.8</v>
      </c>
      <c r="J722" s="55"/>
    </row>
    <row r="723" spans="1:10" ht="15.75">
      <c r="A723" s="112"/>
      <c r="B723" s="112"/>
      <c r="C723" s="108"/>
      <c r="D723" s="108"/>
      <c r="E723" s="4">
        <v>2021</v>
      </c>
      <c r="F723" s="55">
        <f t="shared" si="61"/>
        <v>0</v>
      </c>
      <c r="G723" s="55"/>
      <c r="H723" s="55"/>
      <c r="I723" s="55">
        <v>0</v>
      </c>
      <c r="J723" s="55"/>
    </row>
    <row r="724" spans="1:10" ht="15.75">
      <c r="A724" s="112"/>
      <c r="B724" s="112"/>
      <c r="C724" s="108"/>
      <c r="D724" s="108"/>
      <c r="E724" s="4">
        <v>2022</v>
      </c>
      <c r="F724" s="55">
        <f t="shared" si="61"/>
        <v>0</v>
      </c>
      <c r="G724" s="55"/>
      <c r="H724" s="55"/>
      <c r="I724" s="55">
        <v>0</v>
      </c>
      <c r="J724" s="55"/>
    </row>
    <row r="725" spans="1:10" ht="15.75">
      <c r="A725" s="112"/>
      <c r="B725" s="112"/>
      <c r="C725" s="108"/>
      <c r="D725" s="108"/>
      <c r="E725" s="4">
        <v>2023</v>
      </c>
      <c r="F725" s="55">
        <f t="shared" si="61"/>
        <v>0</v>
      </c>
      <c r="G725" s="55"/>
      <c r="H725" s="55"/>
      <c r="I725" s="55">
        <v>0</v>
      </c>
      <c r="J725" s="55"/>
    </row>
    <row r="726" spans="1:10" ht="15.75">
      <c r="A726" s="112"/>
      <c r="B726" s="113"/>
      <c r="C726" s="109"/>
      <c r="D726" s="109"/>
      <c r="E726" s="4">
        <v>2024</v>
      </c>
      <c r="F726" s="55">
        <f t="shared" si="61"/>
        <v>24.3</v>
      </c>
      <c r="G726" s="55"/>
      <c r="H726" s="55"/>
      <c r="I726" s="55">
        <v>24.3</v>
      </c>
      <c r="J726" s="55"/>
    </row>
    <row r="727" spans="1:10" ht="15.75">
      <c r="A727" s="113"/>
      <c r="B727" s="50" t="s">
        <v>1</v>
      </c>
      <c r="C727" s="50"/>
      <c r="D727" s="50"/>
      <c r="E727" s="96"/>
      <c r="F727" s="55">
        <f t="shared" si="61"/>
        <v>894.1999999999999</v>
      </c>
      <c r="G727" s="55">
        <f>SUM(G721:G726)</f>
        <v>0</v>
      </c>
      <c r="H727" s="55">
        <f>SUM(H721:H726)</f>
        <v>0</v>
      </c>
      <c r="I727" s="55">
        <f>SUM(I721:I726)</f>
        <v>894.1999999999999</v>
      </c>
      <c r="J727" s="55">
        <f>SUM(J721:J726)</f>
        <v>0</v>
      </c>
    </row>
    <row r="728" spans="1:10" ht="15.75" customHeight="1">
      <c r="A728" s="134">
        <f>A721+1</f>
        <v>94</v>
      </c>
      <c r="B728" s="118" t="s">
        <v>195</v>
      </c>
      <c r="C728" s="118" t="s">
        <v>61</v>
      </c>
      <c r="D728" s="107" t="s">
        <v>72</v>
      </c>
      <c r="E728" s="4">
        <v>2019</v>
      </c>
      <c r="F728" s="55">
        <f t="shared" si="61"/>
        <v>160</v>
      </c>
      <c r="G728" s="55"/>
      <c r="H728" s="55"/>
      <c r="I728" s="55">
        <v>160</v>
      </c>
      <c r="J728" s="55"/>
    </row>
    <row r="729" spans="1:10" ht="15.75">
      <c r="A729" s="112"/>
      <c r="B729" s="112"/>
      <c r="C729" s="108"/>
      <c r="D729" s="108"/>
      <c r="E729" s="4">
        <v>2020</v>
      </c>
      <c r="F729" s="55">
        <f t="shared" si="61"/>
        <v>213</v>
      </c>
      <c r="G729" s="55"/>
      <c r="H729" s="55"/>
      <c r="I729" s="55">
        <v>213</v>
      </c>
      <c r="J729" s="55"/>
    </row>
    <row r="730" spans="1:10" ht="15.75">
      <c r="A730" s="112"/>
      <c r="B730" s="112"/>
      <c r="C730" s="108"/>
      <c r="D730" s="108"/>
      <c r="E730" s="4">
        <v>2021</v>
      </c>
      <c r="F730" s="55">
        <f t="shared" si="61"/>
        <v>0</v>
      </c>
      <c r="G730" s="55"/>
      <c r="H730" s="55"/>
      <c r="I730" s="55"/>
      <c r="J730" s="55"/>
    </row>
    <row r="731" spans="1:10" ht="15.75">
      <c r="A731" s="112"/>
      <c r="B731" s="112"/>
      <c r="C731" s="108"/>
      <c r="D731" s="108"/>
      <c r="E731" s="4">
        <v>2022</v>
      </c>
      <c r="F731" s="55">
        <f t="shared" si="61"/>
        <v>0</v>
      </c>
      <c r="G731" s="55"/>
      <c r="H731" s="55"/>
      <c r="I731" s="55"/>
      <c r="J731" s="55"/>
    </row>
    <row r="732" spans="1:10" ht="15.75">
      <c r="A732" s="112"/>
      <c r="B732" s="112"/>
      <c r="C732" s="108"/>
      <c r="D732" s="108"/>
      <c r="E732" s="4">
        <v>2023</v>
      </c>
      <c r="F732" s="55">
        <f t="shared" si="61"/>
        <v>0</v>
      </c>
      <c r="G732" s="55"/>
      <c r="H732" s="55"/>
      <c r="I732" s="55"/>
      <c r="J732" s="55"/>
    </row>
    <row r="733" spans="1:10" ht="15.75">
      <c r="A733" s="112"/>
      <c r="B733" s="113"/>
      <c r="C733" s="109"/>
      <c r="D733" s="109"/>
      <c r="E733" s="4">
        <v>2024</v>
      </c>
      <c r="F733" s="55">
        <f t="shared" si="61"/>
        <v>0</v>
      </c>
      <c r="G733" s="55"/>
      <c r="H733" s="55"/>
      <c r="I733" s="55"/>
      <c r="J733" s="55"/>
    </row>
    <row r="734" spans="1:10" ht="15.75">
      <c r="A734" s="113"/>
      <c r="B734" s="50" t="s">
        <v>1</v>
      </c>
      <c r="C734" s="50"/>
      <c r="D734" s="50"/>
      <c r="E734" s="96"/>
      <c r="F734" s="55">
        <f t="shared" si="61"/>
        <v>373</v>
      </c>
      <c r="G734" s="55">
        <f>SUM(G728:G733)</f>
        <v>0</v>
      </c>
      <c r="H734" s="55">
        <f>SUM(H728:H733)</f>
        <v>0</v>
      </c>
      <c r="I734" s="55">
        <f>SUM(I728:I733)</f>
        <v>373</v>
      </c>
      <c r="J734" s="55">
        <f>SUM(J728:J733)</f>
        <v>0</v>
      </c>
    </row>
    <row r="735" spans="1:10" ht="15.75" customHeight="1">
      <c r="A735" s="134">
        <f>A728+1</f>
        <v>95</v>
      </c>
      <c r="B735" s="118" t="s">
        <v>231</v>
      </c>
      <c r="C735" s="118" t="s">
        <v>61</v>
      </c>
      <c r="D735" s="107" t="s">
        <v>72</v>
      </c>
      <c r="E735" s="4">
        <v>2019</v>
      </c>
      <c r="F735" s="55">
        <f t="shared" si="61"/>
        <v>0</v>
      </c>
      <c r="G735" s="55"/>
      <c r="H735" s="55"/>
      <c r="I735" s="55"/>
      <c r="J735" s="55"/>
    </row>
    <row r="736" spans="1:10" ht="15.75">
      <c r="A736" s="112"/>
      <c r="B736" s="112"/>
      <c r="C736" s="108"/>
      <c r="D736" s="108"/>
      <c r="E736" s="4">
        <v>2020</v>
      </c>
      <c r="F736" s="55">
        <f t="shared" si="61"/>
        <v>0</v>
      </c>
      <c r="G736" s="55"/>
      <c r="H736" s="55"/>
      <c r="I736" s="55"/>
      <c r="J736" s="55"/>
    </row>
    <row r="737" spans="1:10" ht="15.75">
      <c r="A737" s="112"/>
      <c r="B737" s="112"/>
      <c r="C737" s="108"/>
      <c r="D737" s="108"/>
      <c r="E737" s="4">
        <v>2021</v>
      </c>
      <c r="F737" s="55">
        <f t="shared" si="61"/>
        <v>407.52399999999994</v>
      </c>
      <c r="G737" s="55"/>
      <c r="H737" s="55">
        <v>387.14779999999996</v>
      </c>
      <c r="I737" s="55">
        <v>20.3762</v>
      </c>
      <c r="J737" s="55"/>
    </row>
    <row r="738" spans="1:10" ht="15.75">
      <c r="A738" s="112"/>
      <c r="B738" s="112"/>
      <c r="C738" s="108"/>
      <c r="D738" s="108"/>
      <c r="E738" s="4">
        <v>2022</v>
      </c>
      <c r="F738" s="55">
        <f t="shared" si="61"/>
        <v>0</v>
      </c>
      <c r="G738" s="55"/>
      <c r="H738" s="55"/>
      <c r="I738" s="55"/>
      <c r="J738" s="55"/>
    </row>
    <row r="739" spans="1:10" ht="15.75">
      <c r="A739" s="112"/>
      <c r="B739" s="112"/>
      <c r="C739" s="108"/>
      <c r="D739" s="108"/>
      <c r="E739" s="4">
        <v>2023</v>
      </c>
      <c r="F739" s="55">
        <f t="shared" si="61"/>
        <v>0</v>
      </c>
      <c r="G739" s="55"/>
      <c r="H739" s="55"/>
      <c r="I739" s="55"/>
      <c r="J739" s="55"/>
    </row>
    <row r="740" spans="1:10" ht="15.75">
      <c r="A740" s="112"/>
      <c r="B740" s="113"/>
      <c r="C740" s="109"/>
      <c r="D740" s="109"/>
      <c r="E740" s="4">
        <v>2024</v>
      </c>
      <c r="F740" s="55">
        <f t="shared" si="61"/>
        <v>0</v>
      </c>
      <c r="G740" s="55"/>
      <c r="H740" s="55"/>
      <c r="I740" s="55"/>
      <c r="J740" s="55"/>
    </row>
    <row r="741" spans="1:10" ht="15.75">
      <c r="A741" s="113"/>
      <c r="B741" s="50" t="s">
        <v>1</v>
      </c>
      <c r="C741" s="50"/>
      <c r="D741" s="50"/>
      <c r="E741" s="96"/>
      <c r="F741" s="55">
        <f t="shared" si="61"/>
        <v>407.52399999999994</v>
      </c>
      <c r="G741" s="55">
        <f>SUM(G735:G740)</f>
        <v>0</v>
      </c>
      <c r="H741" s="55">
        <f>SUM(H735:H740)</f>
        <v>387.14779999999996</v>
      </c>
      <c r="I741" s="55">
        <f>SUM(I735:I740)</f>
        <v>20.3762</v>
      </c>
      <c r="J741" s="55">
        <f>SUM(J735:J740)</f>
        <v>0</v>
      </c>
    </row>
    <row r="742" spans="1:10" ht="15.75" customHeight="1">
      <c r="A742" s="134">
        <f>A728+1</f>
        <v>95</v>
      </c>
      <c r="B742" s="107" t="s">
        <v>11</v>
      </c>
      <c r="C742" s="107" t="s">
        <v>23</v>
      </c>
      <c r="D742" s="107" t="s">
        <v>72</v>
      </c>
      <c r="E742" s="9">
        <v>2019</v>
      </c>
      <c r="F742" s="56">
        <f t="shared" si="61"/>
        <v>163.6</v>
      </c>
      <c r="G742" s="56">
        <f aca="true" t="shared" si="63" ref="G742:J747">SUM(G749,G756,G763,G770)</f>
        <v>0</v>
      </c>
      <c r="H742" s="56">
        <f t="shared" si="63"/>
        <v>0</v>
      </c>
      <c r="I742" s="56">
        <f t="shared" si="63"/>
        <v>163.6</v>
      </c>
      <c r="J742" s="56">
        <f t="shared" si="63"/>
        <v>0</v>
      </c>
    </row>
    <row r="743" spans="1:10" ht="15.75">
      <c r="A743" s="112"/>
      <c r="B743" s="112"/>
      <c r="C743" s="108"/>
      <c r="D743" s="108"/>
      <c r="E743" s="9">
        <v>2020</v>
      </c>
      <c r="F743" s="56">
        <f t="shared" si="61"/>
        <v>921.17</v>
      </c>
      <c r="G743" s="56">
        <f t="shared" si="63"/>
        <v>0</v>
      </c>
      <c r="H743" s="56">
        <f t="shared" si="63"/>
        <v>0</v>
      </c>
      <c r="I743" s="56">
        <f t="shared" si="63"/>
        <v>921.17</v>
      </c>
      <c r="J743" s="56">
        <f t="shared" si="63"/>
        <v>0</v>
      </c>
    </row>
    <row r="744" spans="1:10" ht="15.75">
      <c r="A744" s="112"/>
      <c r="B744" s="112"/>
      <c r="C744" s="108"/>
      <c r="D744" s="108"/>
      <c r="E744" s="9">
        <v>2021</v>
      </c>
      <c r="F744" s="56">
        <f t="shared" si="61"/>
        <v>87.5</v>
      </c>
      <c r="G744" s="56">
        <f t="shared" si="63"/>
        <v>0</v>
      </c>
      <c r="H744" s="56">
        <f t="shared" si="63"/>
        <v>0</v>
      </c>
      <c r="I744" s="56">
        <f t="shared" si="63"/>
        <v>87.5</v>
      </c>
      <c r="J744" s="56">
        <f t="shared" si="63"/>
        <v>0</v>
      </c>
    </row>
    <row r="745" spans="1:10" ht="15.75">
      <c r="A745" s="112"/>
      <c r="B745" s="112"/>
      <c r="C745" s="108"/>
      <c r="D745" s="108"/>
      <c r="E745" s="9">
        <v>2022</v>
      </c>
      <c r="F745" s="56">
        <f t="shared" si="61"/>
        <v>85.8</v>
      </c>
      <c r="G745" s="56">
        <f t="shared" si="63"/>
        <v>0</v>
      </c>
      <c r="H745" s="56">
        <f t="shared" si="63"/>
        <v>0</v>
      </c>
      <c r="I745" s="56">
        <f t="shared" si="63"/>
        <v>85.8</v>
      </c>
      <c r="J745" s="56">
        <f t="shared" si="63"/>
        <v>0</v>
      </c>
    </row>
    <row r="746" spans="1:10" ht="15.75">
      <c r="A746" s="112"/>
      <c r="B746" s="112"/>
      <c r="C746" s="108"/>
      <c r="D746" s="108"/>
      <c r="E746" s="9">
        <v>2023</v>
      </c>
      <c r="F746" s="56">
        <f t="shared" si="61"/>
        <v>83.5</v>
      </c>
      <c r="G746" s="56">
        <f t="shared" si="63"/>
        <v>0</v>
      </c>
      <c r="H746" s="56">
        <f t="shared" si="63"/>
        <v>0</v>
      </c>
      <c r="I746" s="56">
        <f t="shared" si="63"/>
        <v>83.5</v>
      </c>
      <c r="J746" s="56">
        <f t="shared" si="63"/>
        <v>0</v>
      </c>
    </row>
    <row r="747" spans="1:10" ht="15.75">
      <c r="A747" s="112"/>
      <c r="B747" s="113"/>
      <c r="C747" s="109"/>
      <c r="D747" s="109"/>
      <c r="E747" s="9">
        <v>2024</v>
      </c>
      <c r="F747" s="56">
        <f t="shared" si="61"/>
        <v>76.5</v>
      </c>
      <c r="G747" s="56">
        <f t="shared" si="63"/>
        <v>0</v>
      </c>
      <c r="H747" s="56">
        <f t="shared" si="63"/>
        <v>0</v>
      </c>
      <c r="I747" s="56">
        <f t="shared" si="63"/>
        <v>76.5</v>
      </c>
      <c r="J747" s="56">
        <f t="shared" si="63"/>
        <v>0</v>
      </c>
    </row>
    <row r="748" spans="1:10" ht="15.75">
      <c r="A748" s="113"/>
      <c r="B748" s="49" t="s">
        <v>1</v>
      </c>
      <c r="C748" s="49"/>
      <c r="D748" s="49"/>
      <c r="E748" s="97"/>
      <c r="F748" s="56">
        <f t="shared" si="61"/>
        <v>1418.07</v>
      </c>
      <c r="G748" s="56">
        <f>SUM(G742:G747)</f>
        <v>0</v>
      </c>
      <c r="H748" s="56">
        <f>SUM(H742:H747)</f>
        <v>0</v>
      </c>
      <c r="I748" s="56">
        <f>SUM(I742:I747)</f>
        <v>1418.07</v>
      </c>
      <c r="J748" s="56">
        <f>SUM(J742:J747)</f>
        <v>0</v>
      </c>
    </row>
    <row r="749" spans="1:10" ht="15.75" customHeight="1">
      <c r="A749" s="134">
        <f>A742+1</f>
        <v>96</v>
      </c>
      <c r="B749" s="118" t="s">
        <v>44</v>
      </c>
      <c r="C749" s="118" t="s">
        <v>23</v>
      </c>
      <c r="D749" s="107" t="s">
        <v>72</v>
      </c>
      <c r="E749" s="4">
        <v>2019</v>
      </c>
      <c r="F749" s="55">
        <f t="shared" si="61"/>
        <v>0</v>
      </c>
      <c r="G749" s="55"/>
      <c r="H749" s="55"/>
      <c r="I749" s="55">
        <v>0</v>
      </c>
      <c r="J749" s="55"/>
    </row>
    <row r="750" spans="1:10" ht="15.75">
      <c r="A750" s="112"/>
      <c r="B750" s="112"/>
      <c r="C750" s="108"/>
      <c r="D750" s="108"/>
      <c r="E750" s="4">
        <v>2020</v>
      </c>
      <c r="F750" s="55">
        <f t="shared" si="61"/>
        <v>52.47</v>
      </c>
      <c r="G750" s="55"/>
      <c r="H750" s="55"/>
      <c r="I750" s="55">
        <v>52.47</v>
      </c>
      <c r="J750" s="55"/>
    </row>
    <row r="751" spans="1:10" ht="15.75">
      <c r="A751" s="112"/>
      <c r="B751" s="112"/>
      <c r="C751" s="108"/>
      <c r="D751" s="108"/>
      <c r="E751" s="4">
        <v>2021</v>
      </c>
      <c r="F751" s="55">
        <f t="shared" si="61"/>
        <v>0</v>
      </c>
      <c r="G751" s="55"/>
      <c r="H751" s="55"/>
      <c r="I751" s="55">
        <v>0</v>
      </c>
      <c r="J751" s="55"/>
    </row>
    <row r="752" spans="1:10" ht="15.75">
      <c r="A752" s="112"/>
      <c r="B752" s="112"/>
      <c r="C752" s="108"/>
      <c r="D752" s="108"/>
      <c r="E752" s="4">
        <v>2022</v>
      </c>
      <c r="F752" s="55">
        <f t="shared" si="61"/>
        <v>0</v>
      </c>
      <c r="G752" s="55"/>
      <c r="H752" s="55"/>
      <c r="I752" s="55">
        <v>0</v>
      </c>
      <c r="J752" s="55"/>
    </row>
    <row r="753" spans="1:10" ht="15.75">
      <c r="A753" s="112"/>
      <c r="B753" s="112"/>
      <c r="C753" s="108"/>
      <c r="D753" s="108"/>
      <c r="E753" s="4">
        <v>2023</v>
      </c>
      <c r="F753" s="55">
        <f t="shared" si="61"/>
        <v>0</v>
      </c>
      <c r="G753" s="55"/>
      <c r="H753" s="55"/>
      <c r="I753" s="55">
        <v>0</v>
      </c>
      <c r="J753" s="55"/>
    </row>
    <row r="754" spans="1:10" ht="15.75">
      <c r="A754" s="112"/>
      <c r="B754" s="113"/>
      <c r="C754" s="109"/>
      <c r="D754" s="109"/>
      <c r="E754" s="4">
        <v>2024</v>
      </c>
      <c r="F754" s="55">
        <f t="shared" si="61"/>
        <v>40</v>
      </c>
      <c r="G754" s="55"/>
      <c r="H754" s="55"/>
      <c r="I754" s="55">
        <v>40</v>
      </c>
      <c r="J754" s="55">
        <v>0</v>
      </c>
    </row>
    <row r="755" spans="1:10" ht="15.75">
      <c r="A755" s="113"/>
      <c r="B755" s="50" t="s">
        <v>1</v>
      </c>
      <c r="C755" s="50"/>
      <c r="D755" s="50"/>
      <c r="E755" s="96"/>
      <c r="F755" s="55">
        <f t="shared" si="61"/>
        <v>92.47</v>
      </c>
      <c r="G755" s="55">
        <f>SUM(G749:G754)</f>
        <v>0</v>
      </c>
      <c r="H755" s="55">
        <f>SUM(H749:H754)</f>
        <v>0</v>
      </c>
      <c r="I755" s="55">
        <f>SUM(I749:I754)</f>
        <v>92.47</v>
      </c>
      <c r="J755" s="55">
        <f>SUM(J749:J754)</f>
        <v>0</v>
      </c>
    </row>
    <row r="756" spans="1:10" ht="15.75" customHeight="1">
      <c r="A756" s="134">
        <f>A749+1</f>
        <v>97</v>
      </c>
      <c r="B756" s="118" t="s">
        <v>45</v>
      </c>
      <c r="C756" s="118" t="s">
        <v>23</v>
      </c>
      <c r="D756" s="107" t="s">
        <v>72</v>
      </c>
      <c r="E756" s="4">
        <v>2019</v>
      </c>
      <c r="F756" s="55">
        <f t="shared" si="61"/>
        <v>30.2</v>
      </c>
      <c r="G756" s="55"/>
      <c r="H756" s="55"/>
      <c r="I756" s="55">
        <v>30.2</v>
      </c>
      <c r="J756" s="55">
        <v>0</v>
      </c>
    </row>
    <row r="757" spans="1:10" ht="15.75">
      <c r="A757" s="112"/>
      <c r="B757" s="112"/>
      <c r="C757" s="108"/>
      <c r="D757" s="108"/>
      <c r="E757" s="4">
        <v>2020</v>
      </c>
      <c r="F757" s="55">
        <f aca="true" t="shared" si="64" ref="F757:F803">SUM(G757:J757)</f>
        <v>31.4</v>
      </c>
      <c r="G757" s="55"/>
      <c r="H757" s="55"/>
      <c r="I757" s="55">
        <v>31.4</v>
      </c>
      <c r="J757" s="55">
        <v>0</v>
      </c>
    </row>
    <row r="758" spans="1:10" ht="15.75">
      <c r="A758" s="112"/>
      <c r="B758" s="112"/>
      <c r="C758" s="108"/>
      <c r="D758" s="108"/>
      <c r="E758" s="4">
        <v>2021</v>
      </c>
      <c r="F758" s="55">
        <f t="shared" si="64"/>
        <v>32.6</v>
      </c>
      <c r="G758" s="55"/>
      <c r="H758" s="55"/>
      <c r="I758" s="55">
        <v>32.6</v>
      </c>
      <c r="J758" s="55">
        <v>0</v>
      </c>
    </row>
    <row r="759" spans="1:10" ht="15.75">
      <c r="A759" s="112"/>
      <c r="B759" s="112"/>
      <c r="C759" s="108"/>
      <c r="D759" s="108"/>
      <c r="E759" s="4">
        <v>2022</v>
      </c>
      <c r="F759" s="55">
        <f t="shared" si="64"/>
        <v>32</v>
      </c>
      <c r="G759" s="55"/>
      <c r="H759" s="55"/>
      <c r="I759" s="55">
        <v>32</v>
      </c>
      <c r="J759" s="55">
        <v>0</v>
      </c>
    </row>
    <row r="760" spans="1:10" ht="15.75">
      <c r="A760" s="112"/>
      <c r="B760" s="112"/>
      <c r="C760" s="108"/>
      <c r="D760" s="108"/>
      <c r="E760" s="4">
        <v>2023</v>
      </c>
      <c r="F760" s="55">
        <f t="shared" si="64"/>
        <v>31.1</v>
      </c>
      <c r="G760" s="55"/>
      <c r="H760" s="55"/>
      <c r="I760" s="55">
        <v>31.1</v>
      </c>
      <c r="J760" s="55"/>
    </row>
    <row r="761" spans="1:10" ht="15.75">
      <c r="A761" s="112"/>
      <c r="B761" s="113"/>
      <c r="C761" s="109"/>
      <c r="D761" s="109"/>
      <c r="E761" s="4">
        <v>2024</v>
      </c>
      <c r="F761" s="55">
        <f t="shared" si="64"/>
        <v>36.5</v>
      </c>
      <c r="G761" s="55"/>
      <c r="H761" s="55"/>
      <c r="I761" s="55">
        <v>36.5</v>
      </c>
      <c r="J761" s="55">
        <v>0</v>
      </c>
    </row>
    <row r="762" spans="1:10" ht="15.75">
      <c r="A762" s="113"/>
      <c r="B762" s="50" t="s">
        <v>1</v>
      </c>
      <c r="C762" s="50"/>
      <c r="D762" s="50"/>
      <c r="E762" s="96"/>
      <c r="F762" s="55">
        <f t="shared" si="64"/>
        <v>193.79999999999998</v>
      </c>
      <c r="G762" s="55">
        <f>SUM(G756:G761)</f>
        <v>0</v>
      </c>
      <c r="H762" s="55">
        <f>SUM(H756:H761)</f>
        <v>0</v>
      </c>
      <c r="I762" s="55">
        <f>SUM(I756:I761)</f>
        <v>193.79999999999998</v>
      </c>
      <c r="J762" s="55">
        <f>SUM(J756:J761)</f>
        <v>0</v>
      </c>
    </row>
    <row r="763" spans="1:10" ht="15.75" customHeight="1">
      <c r="A763" s="134">
        <f>A756+1</f>
        <v>98</v>
      </c>
      <c r="B763" s="118" t="s">
        <v>126</v>
      </c>
      <c r="C763" s="118" t="s">
        <v>62</v>
      </c>
      <c r="D763" s="107" t="s">
        <v>72</v>
      </c>
      <c r="E763" s="4">
        <v>2019</v>
      </c>
      <c r="F763" s="55">
        <f t="shared" si="64"/>
        <v>133.4</v>
      </c>
      <c r="G763" s="55"/>
      <c r="H763" s="55"/>
      <c r="I763" s="55">
        <v>133.4</v>
      </c>
      <c r="J763" s="55">
        <v>0</v>
      </c>
    </row>
    <row r="764" spans="1:10" ht="15.75">
      <c r="A764" s="112"/>
      <c r="B764" s="112"/>
      <c r="C764" s="108"/>
      <c r="D764" s="108"/>
      <c r="E764" s="4">
        <v>2020</v>
      </c>
      <c r="F764" s="55">
        <f t="shared" si="64"/>
        <v>831.4</v>
      </c>
      <c r="G764" s="55"/>
      <c r="H764" s="55"/>
      <c r="I764" s="55">
        <v>831.4</v>
      </c>
      <c r="J764" s="55">
        <v>0</v>
      </c>
    </row>
    <row r="765" spans="1:10" ht="15.75">
      <c r="A765" s="112"/>
      <c r="B765" s="112"/>
      <c r="C765" s="108"/>
      <c r="D765" s="108"/>
      <c r="E765" s="4">
        <v>2021</v>
      </c>
      <c r="F765" s="55">
        <f t="shared" si="64"/>
        <v>54.9</v>
      </c>
      <c r="G765" s="55"/>
      <c r="H765" s="55"/>
      <c r="I765" s="55">
        <v>54.9</v>
      </c>
      <c r="J765" s="55">
        <v>0</v>
      </c>
    </row>
    <row r="766" spans="1:10" ht="15.75">
      <c r="A766" s="112"/>
      <c r="B766" s="112"/>
      <c r="C766" s="108"/>
      <c r="D766" s="108"/>
      <c r="E766" s="4">
        <v>2022</v>
      </c>
      <c r="F766" s="55">
        <f t="shared" si="64"/>
        <v>53.8</v>
      </c>
      <c r="G766" s="55"/>
      <c r="H766" s="55"/>
      <c r="I766" s="55">
        <v>53.8</v>
      </c>
      <c r="J766" s="55">
        <v>0</v>
      </c>
    </row>
    <row r="767" spans="1:10" ht="15.75">
      <c r="A767" s="112"/>
      <c r="B767" s="112"/>
      <c r="C767" s="108"/>
      <c r="D767" s="108"/>
      <c r="E767" s="4">
        <v>2023</v>
      </c>
      <c r="F767" s="55">
        <f t="shared" si="64"/>
        <v>52.4</v>
      </c>
      <c r="G767" s="55"/>
      <c r="H767" s="55"/>
      <c r="I767" s="55">
        <v>52.4</v>
      </c>
      <c r="J767" s="55">
        <v>0</v>
      </c>
    </row>
    <row r="768" spans="1:10" ht="15.75">
      <c r="A768" s="112"/>
      <c r="B768" s="113"/>
      <c r="C768" s="109"/>
      <c r="D768" s="109"/>
      <c r="E768" s="4">
        <v>2024</v>
      </c>
      <c r="F768" s="55">
        <f t="shared" si="64"/>
        <v>0</v>
      </c>
      <c r="G768" s="55"/>
      <c r="H768" s="55"/>
      <c r="I768" s="55"/>
      <c r="J768" s="55">
        <v>0</v>
      </c>
    </row>
    <row r="769" spans="1:10" ht="18.75" customHeight="1">
      <c r="A769" s="113"/>
      <c r="B769" s="50" t="s">
        <v>1</v>
      </c>
      <c r="C769" s="50"/>
      <c r="D769" s="50"/>
      <c r="E769" s="96"/>
      <c r="F769" s="55">
        <f t="shared" si="64"/>
        <v>1125.9</v>
      </c>
      <c r="G769" s="55">
        <f>SUM(G763:G768)</f>
        <v>0</v>
      </c>
      <c r="H769" s="55">
        <f>SUM(H763:H768)</f>
        <v>0</v>
      </c>
      <c r="I769" s="55">
        <f>SUM(I763:I768)</f>
        <v>1125.9</v>
      </c>
      <c r="J769" s="55">
        <f>SUM(J763:J768)</f>
        <v>0</v>
      </c>
    </row>
    <row r="770" spans="1:10" ht="15.75" customHeight="1">
      <c r="A770" s="134">
        <f>A763+1</f>
        <v>99</v>
      </c>
      <c r="B770" s="118" t="s">
        <v>204</v>
      </c>
      <c r="C770" s="118" t="s">
        <v>62</v>
      </c>
      <c r="D770" s="107" t="s">
        <v>72</v>
      </c>
      <c r="E770" s="4">
        <v>2019</v>
      </c>
      <c r="F770" s="55">
        <f t="shared" si="64"/>
        <v>0</v>
      </c>
      <c r="G770" s="55"/>
      <c r="H770" s="55"/>
      <c r="I770" s="55"/>
      <c r="J770" s="55">
        <v>0</v>
      </c>
    </row>
    <row r="771" spans="1:10" ht="15.75">
      <c r="A771" s="112"/>
      <c r="B771" s="112"/>
      <c r="C771" s="108"/>
      <c r="D771" s="108"/>
      <c r="E771" s="4">
        <v>2020</v>
      </c>
      <c r="F771" s="55">
        <f t="shared" si="64"/>
        <v>5.9</v>
      </c>
      <c r="G771" s="55"/>
      <c r="H771" s="55"/>
      <c r="I771" s="55">
        <v>5.9</v>
      </c>
      <c r="J771" s="55">
        <v>0</v>
      </c>
    </row>
    <row r="772" spans="1:10" ht="15.75">
      <c r="A772" s="112"/>
      <c r="B772" s="112"/>
      <c r="C772" s="108"/>
      <c r="D772" s="108"/>
      <c r="E772" s="4">
        <v>2021</v>
      </c>
      <c r="F772" s="55">
        <f t="shared" si="64"/>
        <v>0</v>
      </c>
      <c r="G772" s="55"/>
      <c r="H772" s="55"/>
      <c r="I772" s="55">
        <v>0</v>
      </c>
      <c r="J772" s="55">
        <v>0</v>
      </c>
    </row>
    <row r="773" spans="1:10" ht="15.75">
      <c r="A773" s="112"/>
      <c r="B773" s="112"/>
      <c r="C773" s="108"/>
      <c r="D773" s="108"/>
      <c r="E773" s="4">
        <v>2022</v>
      </c>
      <c r="F773" s="55">
        <f t="shared" si="64"/>
        <v>0</v>
      </c>
      <c r="G773" s="55"/>
      <c r="H773" s="55"/>
      <c r="I773" s="55">
        <v>0</v>
      </c>
      <c r="J773" s="55">
        <v>0</v>
      </c>
    </row>
    <row r="774" spans="1:10" ht="15.75">
      <c r="A774" s="112"/>
      <c r="B774" s="112"/>
      <c r="C774" s="108"/>
      <c r="D774" s="108"/>
      <c r="E774" s="4">
        <v>2023</v>
      </c>
      <c r="F774" s="55">
        <f t="shared" si="64"/>
        <v>0</v>
      </c>
      <c r="G774" s="55"/>
      <c r="H774" s="55"/>
      <c r="I774" s="55"/>
      <c r="J774" s="55">
        <v>0</v>
      </c>
    </row>
    <row r="775" spans="1:10" ht="15.75">
      <c r="A775" s="112"/>
      <c r="B775" s="113"/>
      <c r="C775" s="109"/>
      <c r="D775" s="109"/>
      <c r="E775" s="4">
        <v>2024</v>
      </c>
      <c r="F775" s="55">
        <f t="shared" si="64"/>
        <v>0</v>
      </c>
      <c r="G775" s="55"/>
      <c r="H775" s="55"/>
      <c r="I775" s="55"/>
      <c r="J775" s="55">
        <v>0</v>
      </c>
    </row>
    <row r="776" spans="1:10" ht="15.75">
      <c r="A776" s="113"/>
      <c r="B776" s="50" t="s">
        <v>1</v>
      </c>
      <c r="C776" s="50"/>
      <c r="D776" s="50"/>
      <c r="E776" s="96"/>
      <c r="F776" s="55">
        <f t="shared" si="64"/>
        <v>5.9</v>
      </c>
      <c r="G776" s="55">
        <f>SUM(G770:G775)</f>
        <v>0</v>
      </c>
      <c r="H776" s="55">
        <f>SUM(H770:H775)</f>
        <v>0</v>
      </c>
      <c r="I776" s="55">
        <f>SUM(I770:I775)</f>
        <v>5.9</v>
      </c>
      <c r="J776" s="55">
        <f>SUM(J770:J775)</f>
        <v>0</v>
      </c>
    </row>
    <row r="777" spans="1:10" ht="15.75" customHeight="1">
      <c r="A777" s="134">
        <f>A770+1</f>
        <v>100</v>
      </c>
      <c r="B777" s="107" t="s">
        <v>219</v>
      </c>
      <c r="C777" s="107" t="s">
        <v>61</v>
      </c>
      <c r="D777" s="107" t="s">
        <v>72</v>
      </c>
      <c r="E777" s="9">
        <v>2019</v>
      </c>
      <c r="F777" s="56">
        <f t="shared" si="64"/>
        <v>0</v>
      </c>
      <c r="G777" s="56">
        <f aca="true" t="shared" si="65" ref="G777:J782">SUM(G784,G791)</f>
        <v>0</v>
      </c>
      <c r="H777" s="56">
        <f t="shared" si="65"/>
        <v>0</v>
      </c>
      <c r="I777" s="56">
        <f t="shared" si="65"/>
        <v>0</v>
      </c>
      <c r="J777" s="56">
        <f t="shared" si="65"/>
        <v>0</v>
      </c>
    </row>
    <row r="778" spans="1:10" ht="15.75">
      <c r="A778" s="112"/>
      <c r="B778" s="112"/>
      <c r="C778" s="108"/>
      <c r="D778" s="108"/>
      <c r="E778" s="9">
        <v>2020</v>
      </c>
      <c r="F778" s="56">
        <f t="shared" si="64"/>
        <v>3545.96813</v>
      </c>
      <c r="G778" s="56">
        <f t="shared" si="65"/>
        <v>0</v>
      </c>
      <c r="H778" s="56">
        <f t="shared" si="65"/>
        <v>0</v>
      </c>
      <c r="I778" s="56">
        <f>SUM(I785,I792)</f>
        <v>3545.96813</v>
      </c>
      <c r="J778" s="56">
        <f t="shared" si="65"/>
        <v>0</v>
      </c>
    </row>
    <row r="779" spans="1:10" ht="15.75">
      <c r="A779" s="112"/>
      <c r="B779" s="112"/>
      <c r="C779" s="108"/>
      <c r="D779" s="108"/>
      <c r="E779" s="9">
        <v>2021</v>
      </c>
      <c r="F779" s="56">
        <f t="shared" si="64"/>
        <v>14240.9</v>
      </c>
      <c r="G779" s="56">
        <f t="shared" si="65"/>
        <v>0</v>
      </c>
      <c r="H779" s="56">
        <f t="shared" si="65"/>
        <v>0</v>
      </c>
      <c r="I779" s="56">
        <f>SUM(I786,I793)</f>
        <v>14240.9</v>
      </c>
      <c r="J779" s="56">
        <f t="shared" si="65"/>
        <v>0</v>
      </c>
    </row>
    <row r="780" spans="1:10" ht="15.75">
      <c r="A780" s="112"/>
      <c r="B780" s="112"/>
      <c r="C780" s="108"/>
      <c r="D780" s="108"/>
      <c r="E780" s="9">
        <v>2022</v>
      </c>
      <c r="F780" s="56">
        <f t="shared" si="64"/>
        <v>13959.2</v>
      </c>
      <c r="G780" s="56">
        <f t="shared" si="65"/>
        <v>0</v>
      </c>
      <c r="H780" s="56">
        <f t="shared" si="65"/>
        <v>0</v>
      </c>
      <c r="I780" s="56">
        <f>SUM(I787,I794)</f>
        <v>13959.2</v>
      </c>
      <c r="J780" s="56">
        <f t="shared" si="65"/>
        <v>0</v>
      </c>
    </row>
    <row r="781" spans="1:10" ht="15.75">
      <c r="A781" s="112"/>
      <c r="B781" s="112"/>
      <c r="C781" s="108"/>
      <c r="D781" s="108"/>
      <c r="E781" s="9">
        <v>2023</v>
      </c>
      <c r="F781" s="56">
        <f t="shared" si="64"/>
        <v>13603.2</v>
      </c>
      <c r="G781" s="56">
        <f t="shared" si="65"/>
        <v>0</v>
      </c>
      <c r="H781" s="56">
        <f t="shared" si="65"/>
        <v>0</v>
      </c>
      <c r="I781" s="56">
        <f>SUM(I788,I795)</f>
        <v>13603.2</v>
      </c>
      <c r="J781" s="56">
        <f t="shared" si="65"/>
        <v>0</v>
      </c>
    </row>
    <row r="782" spans="1:10" ht="15.75">
      <c r="A782" s="112"/>
      <c r="B782" s="113"/>
      <c r="C782" s="109"/>
      <c r="D782" s="109"/>
      <c r="E782" s="9">
        <v>2024</v>
      </c>
      <c r="F782" s="56">
        <f t="shared" si="64"/>
        <v>0</v>
      </c>
      <c r="G782" s="56">
        <f t="shared" si="65"/>
        <v>0</v>
      </c>
      <c r="H782" s="56">
        <f t="shared" si="65"/>
        <v>0</v>
      </c>
      <c r="I782" s="56">
        <f>SUM(I789,I796)</f>
        <v>0</v>
      </c>
      <c r="J782" s="56">
        <f t="shared" si="65"/>
        <v>0</v>
      </c>
    </row>
    <row r="783" spans="1:10" ht="15.75">
      <c r="A783" s="113"/>
      <c r="B783" s="49" t="s">
        <v>1</v>
      </c>
      <c r="C783" s="49"/>
      <c r="D783" s="49"/>
      <c r="E783" s="97"/>
      <c r="F783" s="56">
        <f t="shared" si="64"/>
        <v>45349.26813</v>
      </c>
      <c r="G783" s="56">
        <f>SUM(G777:G782)</f>
        <v>0</v>
      </c>
      <c r="H783" s="56">
        <f>SUM(H777:H782)</f>
        <v>0</v>
      </c>
      <c r="I783" s="56">
        <f>SUM(I777:I782)</f>
        <v>45349.26813</v>
      </c>
      <c r="J783" s="56">
        <f>SUM(J777:J782)</f>
        <v>0</v>
      </c>
    </row>
    <row r="784" spans="1:10" ht="15.75" customHeight="1">
      <c r="A784" s="134">
        <f>A777+1</f>
        <v>101</v>
      </c>
      <c r="B784" s="118" t="s">
        <v>217</v>
      </c>
      <c r="C784" s="118" t="s">
        <v>62</v>
      </c>
      <c r="D784" s="107" t="s">
        <v>72</v>
      </c>
      <c r="E784" s="4">
        <v>2019</v>
      </c>
      <c r="F784" s="55">
        <f t="shared" si="64"/>
        <v>0</v>
      </c>
      <c r="G784" s="55"/>
      <c r="H784" s="55"/>
      <c r="I784" s="55">
        <v>0</v>
      </c>
      <c r="J784" s="55">
        <v>0</v>
      </c>
    </row>
    <row r="785" spans="1:10" ht="15.75">
      <c r="A785" s="112"/>
      <c r="B785" s="112"/>
      <c r="C785" s="108"/>
      <c r="D785" s="108"/>
      <c r="E785" s="4">
        <v>2020</v>
      </c>
      <c r="F785" s="55">
        <f t="shared" si="64"/>
        <v>3545.96813</v>
      </c>
      <c r="G785" s="55"/>
      <c r="H785" s="55"/>
      <c r="I785" s="55">
        <v>3545.96813</v>
      </c>
      <c r="J785" s="55">
        <v>0</v>
      </c>
    </row>
    <row r="786" spans="1:10" ht="15.75">
      <c r="A786" s="112"/>
      <c r="B786" s="112"/>
      <c r="C786" s="108"/>
      <c r="D786" s="108"/>
      <c r="E786" s="4">
        <v>2021</v>
      </c>
      <c r="F786" s="55">
        <f t="shared" si="64"/>
        <v>14240.9</v>
      </c>
      <c r="G786" s="55"/>
      <c r="H786" s="55"/>
      <c r="I786" s="55">
        <v>14240.9</v>
      </c>
      <c r="J786" s="55">
        <v>0</v>
      </c>
    </row>
    <row r="787" spans="1:10" ht="15.75">
      <c r="A787" s="112"/>
      <c r="B787" s="112"/>
      <c r="C787" s="108"/>
      <c r="D787" s="108"/>
      <c r="E787" s="4">
        <v>2022</v>
      </c>
      <c r="F787" s="55">
        <f t="shared" si="64"/>
        <v>13959.2</v>
      </c>
      <c r="G787" s="55"/>
      <c r="H787" s="55"/>
      <c r="I787" s="55">
        <v>13959.2</v>
      </c>
      <c r="J787" s="55">
        <v>0</v>
      </c>
    </row>
    <row r="788" spans="1:10" ht="15.75">
      <c r="A788" s="112"/>
      <c r="B788" s="112"/>
      <c r="C788" s="108"/>
      <c r="D788" s="108"/>
      <c r="E788" s="4">
        <v>2023</v>
      </c>
      <c r="F788" s="55">
        <f t="shared" si="64"/>
        <v>13603.2</v>
      </c>
      <c r="G788" s="55"/>
      <c r="H788" s="55"/>
      <c r="I788" s="55">
        <v>13603.2</v>
      </c>
      <c r="J788" s="55">
        <v>0</v>
      </c>
    </row>
    <row r="789" spans="1:10" ht="15.75">
      <c r="A789" s="112"/>
      <c r="B789" s="113"/>
      <c r="C789" s="109"/>
      <c r="D789" s="109"/>
      <c r="E789" s="4">
        <v>2024</v>
      </c>
      <c r="F789" s="55">
        <f t="shared" si="64"/>
        <v>0</v>
      </c>
      <c r="G789" s="55"/>
      <c r="H789" s="55"/>
      <c r="I789" s="55"/>
      <c r="J789" s="55">
        <v>0</v>
      </c>
    </row>
    <row r="790" spans="1:10" ht="15.75">
      <c r="A790" s="113"/>
      <c r="B790" s="50" t="s">
        <v>1</v>
      </c>
      <c r="C790" s="50"/>
      <c r="D790" s="50"/>
      <c r="E790" s="96"/>
      <c r="F790" s="55">
        <f t="shared" si="64"/>
        <v>45349.26813</v>
      </c>
      <c r="G790" s="55">
        <f>SUM(G784:G789)</f>
        <v>0</v>
      </c>
      <c r="H790" s="55">
        <f>SUM(H784:H789)</f>
        <v>0</v>
      </c>
      <c r="I790" s="55">
        <f>SUM(I784:I789)</f>
        <v>45349.26813</v>
      </c>
      <c r="J790" s="55">
        <f>SUM(J784:J789)</f>
        <v>0</v>
      </c>
    </row>
    <row r="791" spans="1:10" ht="15.75" customHeight="1">
      <c r="A791" s="134">
        <f>A784+1</f>
        <v>102</v>
      </c>
      <c r="B791" s="118" t="s">
        <v>218</v>
      </c>
      <c r="C791" s="118" t="s">
        <v>62</v>
      </c>
      <c r="D791" s="107" t="s">
        <v>72</v>
      </c>
      <c r="E791" s="4">
        <v>2019</v>
      </c>
      <c r="F791" s="55">
        <f t="shared" si="64"/>
        <v>0</v>
      </c>
      <c r="G791" s="55"/>
      <c r="H791" s="55"/>
      <c r="I791" s="55"/>
      <c r="J791" s="55">
        <v>0</v>
      </c>
    </row>
    <row r="792" spans="1:10" ht="15.75">
      <c r="A792" s="112"/>
      <c r="B792" s="112"/>
      <c r="C792" s="108"/>
      <c r="D792" s="108"/>
      <c r="E792" s="4">
        <v>2020</v>
      </c>
      <c r="F792" s="55">
        <f t="shared" si="64"/>
        <v>0</v>
      </c>
      <c r="G792" s="55"/>
      <c r="H792" s="55"/>
      <c r="I792" s="55"/>
      <c r="J792" s="55">
        <v>0</v>
      </c>
    </row>
    <row r="793" spans="1:10" ht="15.75">
      <c r="A793" s="112"/>
      <c r="B793" s="112"/>
      <c r="C793" s="108"/>
      <c r="D793" s="108"/>
      <c r="E793" s="4">
        <v>2021</v>
      </c>
      <c r="F793" s="55">
        <f t="shared" si="64"/>
        <v>0</v>
      </c>
      <c r="G793" s="55"/>
      <c r="H793" s="55"/>
      <c r="I793" s="55"/>
      <c r="J793" s="55">
        <v>0</v>
      </c>
    </row>
    <row r="794" spans="1:10" ht="15.75">
      <c r="A794" s="112"/>
      <c r="B794" s="112"/>
      <c r="C794" s="108"/>
      <c r="D794" s="108"/>
      <c r="E794" s="4">
        <v>2022</v>
      </c>
      <c r="F794" s="55">
        <f t="shared" si="64"/>
        <v>0</v>
      </c>
      <c r="G794" s="55"/>
      <c r="H794" s="55"/>
      <c r="I794" s="55"/>
      <c r="J794" s="55">
        <v>0</v>
      </c>
    </row>
    <row r="795" spans="1:10" ht="15.75">
      <c r="A795" s="112"/>
      <c r="B795" s="112"/>
      <c r="C795" s="108"/>
      <c r="D795" s="108"/>
      <c r="E795" s="4">
        <v>2023</v>
      </c>
      <c r="F795" s="55">
        <f t="shared" si="64"/>
        <v>0</v>
      </c>
      <c r="G795" s="55"/>
      <c r="H795" s="55"/>
      <c r="I795" s="55">
        <v>0</v>
      </c>
      <c r="J795" s="55">
        <v>0</v>
      </c>
    </row>
    <row r="796" spans="1:10" ht="15.75">
      <c r="A796" s="112"/>
      <c r="B796" s="113"/>
      <c r="C796" s="109"/>
      <c r="D796" s="109"/>
      <c r="E796" s="4">
        <v>2024</v>
      </c>
      <c r="F796" s="55">
        <f t="shared" si="64"/>
        <v>0</v>
      </c>
      <c r="G796" s="55"/>
      <c r="H796" s="55"/>
      <c r="I796" s="55">
        <v>0</v>
      </c>
      <c r="J796" s="55">
        <v>0</v>
      </c>
    </row>
    <row r="797" spans="1:10" ht="15.75">
      <c r="A797" s="113"/>
      <c r="B797" s="50" t="s">
        <v>1</v>
      </c>
      <c r="C797" s="50"/>
      <c r="D797" s="50"/>
      <c r="E797" s="96"/>
      <c r="F797" s="55">
        <f t="shared" si="64"/>
        <v>0</v>
      </c>
      <c r="G797" s="55">
        <f>SUM(G791:G796)</f>
        <v>0</v>
      </c>
      <c r="H797" s="55">
        <f>SUM(H791:H796)</f>
        <v>0</v>
      </c>
      <c r="I797" s="55">
        <f>SUM(I791:I796)</f>
        <v>0</v>
      </c>
      <c r="J797" s="55">
        <f>SUM(J791:J796)</f>
        <v>0</v>
      </c>
    </row>
    <row r="798" spans="1:10" ht="15.75" customHeight="1">
      <c r="A798" s="134">
        <f>A763+1</f>
        <v>99</v>
      </c>
      <c r="B798" s="107" t="s">
        <v>12</v>
      </c>
      <c r="C798" s="107" t="s">
        <v>61</v>
      </c>
      <c r="D798" s="107" t="s">
        <v>72</v>
      </c>
      <c r="E798" s="4">
        <v>2019</v>
      </c>
      <c r="F798" s="102">
        <f t="shared" si="64"/>
        <v>44796.49999999999</v>
      </c>
      <c r="G798" s="102">
        <f aca="true" t="shared" si="66" ref="G798:J803">SUM(G805,G812,G819)</f>
        <v>419.20000000000005</v>
      </c>
      <c r="H798" s="102">
        <f t="shared" si="66"/>
        <v>44377.299999999996</v>
      </c>
      <c r="I798" s="102">
        <f t="shared" si="66"/>
        <v>0</v>
      </c>
      <c r="J798" s="102">
        <f t="shared" si="66"/>
        <v>0</v>
      </c>
    </row>
    <row r="799" spans="1:10" ht="15.75">
      <c r="A799" s="112"/>
      <c r="B799" s="112"/>
      <c r="C799" s="108"/>
      <c r="D799" s="108"/>
      <c r="E799" s="4">
        <v>2020</v>
      </c>
      <c r="F799" s="102">
        <f t="shared" si="64"/>
        <v>45855.497</v>
      </c>
      <c r="G799" s="102">
        <f t="shared" si="66"/>
        <v>391.62391</v>
      </c>
      <c r="H799" s="102">
        <f t="shared" si="66"/>
        <v>45463.87309</v>
      </c>
      <c r="I799" s="102">
        <f t="shared" si="66"/>
        <v>0</v>
      </c>
      <c r="J799" s="102">
        <f t="shared" si="66"/>
        <v>0</v>
      </c>
    </row>
    <row r="800" spans="1:10" ht="15.75">
      <c r="A800" s="112"/>
      <c r="B800" s="112"/>
      <c r="C800" s="108"/>
      <c r="D800" s="108"/>
      <c r="E800" s="4">
        <v>2021</v>
      </c>
      <c r="F800" s="102">
        <f t="shared" si="64"/>
        <v>48899.00000000001</v>
      </c>
      <c r="G800" s="102">
        <f t="shared" si="66"/>
        <v>259.4</v>
      </c>
      <c r="H800" s="102">
        <f t="shared" si="66"/>
        <v>48639.600000000006</v>
      </c>
      <c r="I800" s="102">
        <f t="shared" si="66"/>
        <v>0</v>
      </c>
      <c r="J800" s="102">
        <f t="shared" si="66"/>
        <v>0</v>
      </c>
    </row>
    <row r="801" spans="1:10" ht="15.75">
      <c r="A801" s="112"/>
      <c r="B801" s="112"/>
      <c r="C801" s="108"/>
      <c r="D801" s="108"/>
      <c r="E801" s="4">
        <v>2022</v>
      </c>
      <c r="F801" s="102">
        <f t="shared" si="64"/>
        <v>49067</v>
      </c>
      <c r="G801" s="102">
        <f t="shared" si="66"/>
        <v>269.8</v>
      </c>
      <c r="H801" s="102">
        <f t="shared" si="66"/>
        <v>48797.2</v>
      </c>
      <c r="I801" s="102">
        <f t="shared" si="66"/>
        <v>0</v>
      </c>
      <c r="J801" s="102">
        <f t="shared" si="66"/>
        <v>0</v>
      </c>
    </row>
    <row r="802" spans="1:10" ht="15.75">
      <c r="A802" s="112"/>
      <c r="B802" s="112"/>
      <c r="C802" s="108"/>
      <c r="D802" s="108"/>
      <c r="E802" s="4">
        <v>2023</v>
      </c>
      <c r="F802" s="102">
        <f t="shared" si="64"/>
        <v>48797.2</v>
      </c>
      <c r="G802" s="102">
        <f t="shared" si="66"/>
        <v>0</v>
      </c>
      <c r="H802" s="102">
        <f t="shared" si="66"/>
        <v>48797.2</v>
      </c>
      <c r="I802" s="102">
        <f t="shared" si="66"/>
        <v>0</v>
      </c>
      <c r="J802" s="102">
        <f t="shared" si="66"/>
        <v>0</v>
      </c>
    </row>
    <row r="803" spans="1:10" ht="15.75">
      <c r="A803" s="112"/>
      <c r="B803" s="113"/>
      <c r="C803" s="109"/>
      <c r="D803" s="109"/>
      <c r="E803" s="4">
        <v>2024</v>
      </c>
      <c r="F803" s="102">
        <f t="shared" si="64"/>
        <v>0</v>
      </c>
      <c r="G803" s="102">
        <f t="shared" si="66"/>
        <v>0</v>
      </c>
      <c r="H803" s="102">
        <f t="shared" si="66"/>
        <v>0</v>
      </c>
      <c r="I803" s="102">
        <f t="shared" si="66"/>
        <v>0</v>
      </c>
      <c r="J803" s="102">
        <f t="shared" si="66"/>
        <v>0</v>
      </c>
    </row>
    <row r="804" spans="1:10" ht="15.75">
      <c r="A804" s="113"/>
      <c r="B804" s="49" t="s">
        <v>1</v>
      </c>
      <c r="C804" s="49"/>
      <c r="D804" s="49"/>
      <c r="E804" s="96"/>
      <c r="F804" s="102">
        <f>SUM(F798:F803)</f>
        <v>237415.197</v>
      </c>
      <c r="G804" s="102">
        <f>SUM(G798:G803)</f>
        <v>1340.0239100000001</v>
      </c>
      <c r="H804" s="102">
        <f>SUM(H798:H803)</f>
        <v>236075.17309</v>
      </c>
      <c r="I804" s="102">
        <f>SUM(I798:I803)</f>
        <v>0</v>
      </c>
      <c r="J804" s="102">
        <f>SUM(J798:J803)</f>
        <v>0</v>
      </c>
    </row>
    <row r="805" spans="1:10" ht="15.75" customHeight="1">
      <c r="A805" s="134">
        <f>A798+1</f>
        <v>100</v>
      </c>
      <c r="B805" s="107" t="s">
        <v>13</v>
      </c>
      <c r="C805" s="107" t="s">
        <v>61</v>
      </c>
      <c r="D805" s="107" t="s">
        <v>73</v>
      </c>
      <c r="E805" s="4">
        <v>2019</v>
      </c>
      <c r="F805" s="55">
        <f aca="true" t="shared" si="67" ref="F805:F817">SUM(G805:J805)</f>
        <v>3880.6</v>
      </c>
      <c r="G805" s="55"/>
      <c r="H805" s="55">
        <v>3880.6</v>
      </c>
      <c r="I805" s="55"/>
      <c r="J805" s="55">
        <v>0</v>
      </c>
    </row>
    <row r="806" spans="1:10" ht="15.75">
      <c r="A806" s="112"/>
      <c r="B806" s="112"/>
      <c r="C806" s="108"/>
      <c r="D806" s="108"/>
      <c r="E806" s="4">
        <v>2020</v>
      </c>
      <c r="F806" s="55">
        <f t="shared" si="67"/>
        <v>5344.9</v>
      </c>
      <c r="G806" s="55"/>
      <c r="H806" s="55">
        <v>5344.9</v>
      </c>
      <c r="I806" s="55"/>
      <c r="J806" s="55">
        <v>0</v>
      </c>
    </row>
    <row r="807" spans="1:10" ht="15.75">
      <c r="A807" s="112"/>
      <c r="B807" s="112"/>
      <c r="C807" s="108"/>
      <c r="D807" s="108"/>
      <c r="E807" s="4">
        <v>2021</v>
      </c>
      <c r="F807" s="55">
        <f t="shared" si="67"/>
        <v>5416.1</v>
      </c>
      <c r="G807" s="55"/>
      <c r="H807" s="55">
        <v>5416.1</v>
      </c>
      <c r="I807" s="55"/>
      <c r="J807" s="55">
        <v>0</v>
      </c>
    </row>
    <row r="808" spans="1:10" ht="17.25" customHeight="1">
      <c r="A808" s="112"/>
      <c r="B808" s="112"/>
      <c r="C808" s="108"/>
      <c r="D808" s="108"/>
      <c r="E808" s="4">
        <v>2022</v>
      </c>
      <c r="F808" s="55">
        <f t="shared" si="67"/>
        <v>5558.4</v>
      </c>
      <c r="G808" s="55"/>
      <c r="H808" s="55">
        <v>5558.4</v>
      </c>
      <c r="I808" s="55"/>
      <c r="J808" s="55">
        <v>0</v>
      </c>
    </row>
    <row r="809" spans="1:10" ht="15.75">
      <c r="A809" s="112"/>
      <c r="B809" s="112"/>
      <c r="C809" s="108"/>
      <c r="D809" s="108"/>
      <c r="E809" s="4">
        <v>2023</v>
      </c>
      <c r="F809" s="55">
        <f t="shared" si="67"/>
        <v>5558.4</v>
      </c>
      <c r="G809" s="55"/>
      <c r="H809" s="55">
        <v>5558.4</v>
      </c>
      <c r="I809" s="55"/>
      <c r="J809" s="55"/>
    </row>
    <row r="810" spans="1:10" ht="15.75">
      <c r="A810" s="112"/>
      <c r="B810" s="113"/>
      <c r="C810" s="109"/>
      <c r="D810" s="109"/>
      <c r="E810" s="4">
        <v>2024</v>
      </c>
      <c r="F810" s="55">
        <f t="shared" si="67"/>
        <v>0</v>
      </c>
      <c r="G810" s="55"/>
      <c r="H810" s="55"/>
      <c r="I810" s="55"/>
      <c r="J810" s="55">
        <v>0</v>
      </c>
    </row>
    <row r="811" spans="1:10" ht="15.75">
      <c r="A811" s="113"/>
      <c r="B811" s="49" t="s">
        <v>1</v>
      </c>
      <c r="C811" s="49"/>
      <c r="D811" s="49"/>
      <c r="E811" s="96"/>
      <c r="F811" s="55">
        <f t="shared" si="67"/>
        <v>25758.4</v>
      </c>
      <c r="G811" s="55">
        <v>0</v>
      </c>
      <c r="H811" s="55">
        <f>SUM(H805:H810)</f>
        <v>25758.4</v>
      </c>
      <c r="I811" s="55">
        <f>SUM(I805:I810)</f>
        <v>0</v>
      </c>
      <c r="J811" s="55">
        <v>0</v>
      </c>
    </row>
    <row r="812" spans="1:10" ht="15.75" customHeight="1">
      <c r="A812" s="134">
        <f>A805+1</f>
        <v>101</v>
      </c>
      <c r="B812" s="107" t="s">
        <v>14</v>
      </c>
      <c r="C812" s="107" t="s">
        <v>61</v>
      </c>
      <c r="D812" s="107" t="s">
        <v>73</v>
      </c>
      <c r="E812" s="4">
        <v>2019</v>
      </c>
      <c r="F812" s="55">
        <f t="shared" si="67"/>
        <v>32953.9</v>
      </c>
      <c r="G812" s="55">
        <v>139.9</v>
      </c>
      <c r="H812" s="55">
        <v>32814</v>
      </c>
      <c r="I812" s="55"/>
      <c r="J812" s="55">
        <v>0</v>
      </c>
    </row>
    <row r="813" spans="1:10" ht="15.75">
      <c r="A813" s="112"/>
      <c r="B813" s="112"/>
      <c r="C813" s="108"/>
      <c r="D813" s="108"/>
      <c r="E813" s="4">
        <v>2020</v>
      </c>
      <c r="F813" s="55">
        <f t="shared" si="67"/>
        <v>33171.1</v>
      </c>
      <c r="G813" s="55">
        <v>235.1</v>
      </c>
      <c r="H813" s="55">
        <v>32936</v>
      </c>
      <c r="I813" s="55">
        <v>0</v>
      </c>
      <c r="J813" s="55">
        <v>0</v>
      </c>
    </row>
    <row r="814" spans="1:10" ht="15.75">
      <c r="A814" s="112"/>
      <c r="B814" s="112"/>
      <c r="C814" s="108"/>
      <c r="D814" s="108"/>
      <c r="E814" s="4">
        <v>2021</v>
      </c>
      <c r="F814" s="55">
        <f t="shared" si="67"/>
        <v>34328.700000000004</v>
      </c>
      <c r="G814" s="55">
        <v>259.4</v>
      </c>
      <c r="H814" s="55">
        <v>34069.3</v>
      </c>
      <c r="I814" s="55"/>
      <c r="J814" s="55">
        <v>0</v>
      </c>
    </row>
    <row r="815" spans="1:10" ht="15.75">
      <c r="A815" s="112"/>
      <c r="B815" s="112"/>
      <c r="C815" s="108"/>
      <c r="D815" s="108"/>
      <c r="E815" s="4">
        <v>2022</v>
      </c>
      <c r="F815" s="55">
        <f t="shared" si="67"/>
        <v>34354.4</v>
      </c>
      <c r="G815" s="55">
        <v>269.8</v>
      </c>
      <c r="H815" s="55">
        <v>34084.6</v>
      </c>
      <c r="I815" s="55"/>
      <c r="J815" s="55">
        <v>0</v>
      </c>
    </row>
    <row r="816" spans="1:10" ht="15.75">
      <c r="A816" s="112"/>
      <c r="B816" s="112"/>
      <c r="C816" s="108"/>
      <c r="D816" s="108"/>
      <c r="E816" s="4">
        <v>2023</v>
      </c>
      <c r="F816" s="55">
        <f t="shared" si="67"/>
        <v>34084.6</v>
      </c>
      <c r="G816" s="55"/>
      <c r="H816" s="55">
        <v>34084.6</v>
      </c>
      <c r="I816" s="55"/>
      <c r="J816" s="55"/>
    </row>
    <row r="817" spans="1:10" ht="15.75">
      <c r="A817" s="112"/>
      <c r="B817" s="113"/>
      <c r="C817" s="109"/>
      <c r="D817" s="109"/>
      <c r="E817" s="4">
        <v>2024</v>
      </c>
      <c r="F817" s="55">
        <f t="shared" si="67"/>
        <v>0</v>
      </c>
      <c r="G817" s="55">
        <v>0</v>
      </c>
      <c r="H817" s="55"/>
      <c r="I817" s="55"/>
      <c r="J817" s="55">
        <v>0</v>
      </c>
    </row>
    <row r="818" spans="1:10" ht="15.75">
      <c r="A818" s="113"/>
      <c r="B818" s="49" t="s">
        <v>1</v>
      </c>
      <c r="C818" s="49"/>
      <c r="D818" s="49"/>
      <c r="E818" s="96"/>
      <c r="F818" s="55">
        <f>SUM(F812:F817)</f>
        <v>168892.7</v>
      </c>
      <c r="G818" s="55">
        <f>SUM(G812:G817)</f>
        <v>904.2</v>
      </c>
      <c r="H818" s="55">
        <f>SUM(H812:H817)</f>
        <v>167988.5</v>
      </c>
      <c r="I818" s="55">
        <f>SUM(I812:I817)</f>
        <v>0</v>
      </c>
      <c r="J818" s="55">
        <f>SUM(J812:J817)</f>
        <v>0</v>
      </c>
    </row>
    <row r="819" spans="1:10" ht="15.75" customHeight="1">
      <c r="A819" s="134">
        <f>A812+1</f>
        <v>102</v>
      </c>
      <c r="B819" s="107" t="s">
        <v>216</v>
      </c>
      <c r="C819" s="107" t="s">
        <v>66</v>
      </c>
      <c r="D819" s="107" t="s">
        <v>73</v>
      </c>
      <c r="E819" s="4">
        <v>2019</v>
      </c>
      <c r="F819" s="55">
        <f aca="true" t="shared" si="68" ref="F819:F824">SUM(G819:J819)</f>
        <v>7962</v>
      </c>
      <c r="G819" s="55">
        <v>279.3</v>
      </c>
      <c r="H819" s="55">
        <v>7682.7</v>
      </c>
      <c r="I819" s="55"/>
      <c r="J819" s="55">
        <v>0</v>
      </c>
    </row>
    <row r="820" spans="1:10" ht="15.75">
      <c r="A820" s="112"/>
      <c r="B820" s="112"/>
      <c r="C820" s="108"/>
      <c r="D820" s="108"/>
      <c r="E820" s="4">
        <v>2020</v>
      </c>
      <c r="F820" s="55">
        <f t="shared" si="68"/>
        <v>7339.497</v>
      </c>
      <c r="G820" s="55">
        <v>156.52391</v>
      </c>
      <c r="H820" s="55">
        <v>7182.97309</v>
      </c>
      <c r="I820" s="55"/>
      <c r="J820" s="55">
        <v>0</v>
      </c>
    </row>
    <row r="821" spans="1:10" ht="15.75">
      <c r="A821" s="112"/>
      <c r="B821" s="112"/>
      <c r="C821" s="108"/>
      <c r="D821" s="108"/>
      <c r="E821" s="4">
        <v>2021</v>
      </c>
      <c r="F821" s="55">
        <f t="shared" si="68"/>
        <v>9154.2</v>
      </c>
      <c r="G821" s="67"/>
      <c r="H821" s="55">
        <v>9154.2</v>
      </c>
      <c r="I821" s="55"/>
      <c r="J821" s="55">
        <v>0</v>
      </c>
    </row>
    <row r="822" spans="1:10" ht="15.75">
      <c r="A822" s="112"/>
      <c r="B822" s="112"/>
      <c r="C822" s="108"/>
      <c r="D822" s="108"/>
      <c r="E822" s="4">
        <v>2022</v>
      </c>
      <c r="F822" s="55">
        <f t="shared" si="68"/>
        <v>9154.2</v>
      </c>
      <c r="G822" s="55"/>
      <c r="H822" s="55">
        <v>9154.2</v>
      </c>
      <c r="I822" s="55"/>
      <c r="J822" s="55">
        <v>0</v>
      </c>
    </row>
    <row r="823" spans="1:10" ht="15.75">
      <c r="A823" s="112"/>
      <c r="B823" s="112"/>
      <c r="C823" s="108"/>
      <c r="D823" s="108"/>
      <c r="E823" s="4">
        <v>2023</v>
      </c>
      <c r="F823" s="55">
        <f t="shared" si="68"/>
        <v>9154.2</v>
      </c>
      <c r="G823" s="55"/>
      <c r="H823" s="55">
        <v>9154.2</v>
      </c>
      <c r="I823" s="55"/>
      <c r="J823" s="55"/>
    </row>
    <row r="824" spans="1:10" ht="15.75">
      <c r="A824" s="112"/>
      <c r="B824" s="113"/>
      <c r="C824" s="109"/>
      <c r="D824" s="109"/>
      <c r="E824" s="4">
        <v>2024</v>
      </c>
      <c r="F824" s="55">
        <f t="shared" si="68"/>
        <v>0</v>
      </c>
      <c r="G824" s="55"/>
      <c r="H824" s="55"/>
      <c r="I824" s="55"/>
      <c r="J824" s="55">
        <v>0</v>
      </c>
    </row>
    <row r="825" spans="1:10" ht="15.75">
      <c r="A825" s="113"/>
      <c r="B825" s="49" t="s">
        <v>1</v>
      </c>
      <c r="C825" s="49"/>
      <c r="D825" s="49"/>
      <c r="E825" s="96"/>
      <c r="F825" s="55">
        <f>SUM(F819:F824)</f>
        <v>42764.096999999994</v>
      </c>
      <c r="G825" s="55">
        <f>SUM(G819:G824)</f>
        <v>435.82391</v>
      </c>
      <c r="H825" s="55">
        <f>SUM(H819:H824)</f>
        <v>42328.27309</v>
      </c>
      <c r="I825" s="55">
        <f>SUM(I819:I824)</f>
        <v>0</v>
      </c>
      <c r="J825" s="55">
        <f>SUM(J819:J824)</f>
        <v>0</v>
      </c>
    </row>
    <row r="826" spans="1:10" ht="15.75" customHeight="1">
      <c r="A826" s="134">
        <f>A819+1</f>
        <v>103</v>
      </c>
      <c r="B826" s="107" t="s">
        <v>187</v>
      </c>
      <c r="C826" s="107" t="s">
        <v>61</v>
      </c>
      <c r="D826" s="107" t="s">
        <v>74</v>
      </c>
      <c r="E826" s="4">
        <v>2019</v>
      </c>
      <c r="F826" s="102">
        <f aca="true" t="shared" si="69" ref="F826:F831">SUM(G826:J826)</f>
        <v>16463.399999999998</v>
      </c>
      <c r="G826" s="102">
        <f aca="true" t="shared" si="70" ref="G826:J831">SUM(G833,G854,G875,G896,G924)</f>
        <v>0</v>
      </c>
      <c r="H826" s="102">
        <f t="shared" si="70"/>
        <v>4600.7</v>
      </c>
      <c r="I826" s="102">
        <f t="shared" si="70"/>
        <v>11862.699999999999</v>
      </c>
      <c r="J826" s="102">
        <f t="shared" si="70"/>
        <v>0</v>
      </c>
    </row>
    <row r="827" spans="1:10" ht="15.75">
      <c r="A827" s="112"/>
      <c r="B827" s="112"/>
      <c r="C827" s="108"/>
      <c r="D827" s="108"/>
      <c r="E827" s="4">
        <v>2020</v>
      </c>
      <c r="F827" s="102">
        <f t="shared" si="69"/>
        <v>8084.11362</v>
      </c>
      <c r="G827" s="102">
        <f t="shared" si="70"/>
        <v>0</v>
      </c>
      <c r="H827" s="102">
        <f t="shared" si="70"/>
        <v>674.256</v>
      </c>
      <c r="I827" s="102">
        <f t="shared" si="70"/>
        <v>7409.85762</v>
      </c>
      <c r="J827" s="102">
        <f t="shared" si="70"/>
        <v>0</v>
      </c>
    </row>
    <row r="828" spans="1:10" ht="15.75">
      <c r="A828" s="112"/>
      <c r="B828" s="112"/>
      <c r="C828" s="108"/>
      <c r="D828" s="108"/>
      <c r="E828" s="4">
        <v>2021</v>
      </c>
      <c r="F828" s="102">
        <f t="shared" si="69"/>
        <v>15017.1613</v>
      </c>
      <c r="G828" s="102">
        <f t="shared" si="70"/>
        <v>0</v>
      </c>
      <c r="H828" s="102">
        <f t="shared" si="70"/>
        <v>4842.599999999999</v>
      </c>
      <c r="I828" s="102">
        <f t="shared" si="70"/>
        <v>10174.561300000001</v>
      </c>
      <c r="J828" s="102">
        <f t="shared" si="70"/>
        <v>0</v>
      </c>
    </row>
    <row r="829" spans="1:10" ht="15.75">
      <c r="A829" s="112"/>
      <c r="B829" s="112"/>
      <c r="C829" s="108"/>
      <c r="D829" s="108"/>
      <c r="E829" s="4">
        <v>2022</v>
      </c>
      <c r="F829" s="102">
        <f t="shared" si="69"/>
        <v>14818.3</v>
      </c>
      <c r="G829" s="102">
        <f t="shared" si="70"/>
        <v>0</v>
      </c>
      <c r="H829" s="102">
        <f t="shared" si="70"/>
        <v>4842.599999999999</v>
      </c>
      <c r="I829" s="102">
        <f t="shared" si="70"/>
        <v>9975.7</v>
      </c>
      <c r="J829" s="102">
        <f t="shared" si="70"/>
        <v>0</v>
      </c>
    </row>
    <row r="830" spans="1:10" ht="15.75">
      <c r="A830" s="112"/>
      <c r="B830" s="112"/>
      <c r="C830" s="108"/>
      <c r="D830" s="108"/>
      <c r="E830" s="4">
        <v>2023</v>
      </c>
      <c r="F830" s="102">
        <f t="shared" si="69"/>
        <v>14678.9</v>
      </c>
      <c r="G830" s="102">
        <f t="shared" si="70"/>
        <v>0</v>
      </c>
      <c r="H830" s="102">
        <f t="shared" si="70"/>
        <v>4952.700000000001</v>
      </c>
      <c r="I830" s="102">
        <f t="shared" si="70"/>
        <v>9726.199999999999</v>
      </c>
      <c r="J830" s="102">
        <f t="shared" si="70"/>
        <v>0</v>
      </c>
    </row>
    <row r="831" spans="1:10" ht="15.75">
      <c r="A831" s="112"/>
      <c r="B831" s="113"/>
      <c r="C831" s="109"/>
      <c r="D831" s="109"/>
      <c r="E831" s="4">
        <v>2024</v>
      </c>
      <c r="F831" s="102">
        <f t="shared" si="69"/>
        <v>16752</v>
      </c>
      <c r="G831" s="102">
        <f t="shared" si="70"/>
        <v>0</v>
      </c>
      <c r="H831" s="102">
        <f t="shared" si="70"/>
        <v>0</v>
      </c>
      <c r="I831" s="102">
        <f t="shared" si="70"/>
        <v>16752</v>
      </c>
      <c r="J831" s="102">
        <f t="shared" si="70"/>
        <v>0</v>
      </c>
    </row>
    <row r="832" spans="1:10" ht="15.75">
      <c r="A832" s="113"/>
      <c r="B832" s="49" t="s">
        <v>1</v>
      </c>
      <c r="C832" s="49"/>
      <c r="D832" s="49"/>
      <c r="E832" s="96"/>
      <c r="F832" s="102">
        <f>SUM(F826:F831)</f>
        <v>85813.87491999999</v>
      </c>
      <c r="G832" s="102">
        <f>SUM(G826:G831)</f>
        <v>0</v>
      </c>
      <c r="H832" s="102">
        <f>SUM(H826:H831)</f>
        <v>19912.856</v>
      </c>
      <c r="I832" s="102">
        <f>SUM(I826:I831)</f>
        <v>65901.01892</v>
      </c>
      <c r="J832" s="102">
        <f>SUM(J826:J831)</f>
        <v>0</v>
      </c>
    </row>
    <row r="833" spans="1:10" ht="15.75" customHeight="1">
      <c r="A833" s="134">
        <f>A826+1</f>
        <v>104</v>
      </c>
      <c r="B833" s="107" t="s">
        <v>127</v>
      </c>
      <c r="C833" s="107" t="s">
        <v>61</v>
      </c>
      <c r="D833" s="107" t="s">
        <v>74</v>
      </c>
      <c r="E833" s="9">
        <v>2019</v>
      </c>
      <c r="F833" s="56">
        <f aca="true" t="shared" si="71" ref="F833:F838">SUM(G833:J833)</f>
        <v>9652.699999999999</v>
      </c>
      <c r="G833" s="56">
        <f aca="true" t="shared" si="72" ref="G833:J838">SUM(G840,G847)</f>
        <v>0</v>
      </c>
      <c r="H833" s="56">
        <f t="shared" si="72"/>
        <v>3609.4</v>
      </c>
      <c r="I833" s="56">
        <f t="shared" si="72"/>
        <v>6043.299999999999</v>
      </c>
      <c r="J833" s="56">
        <f t="shared" si="72"/>
        <v>0</v>
      </c>
    </row>
    <row r="834" spans="1:10" ht="15.75">
      <c r="A834" s="112"/>
      <c r="B834" s="112"/>
      <c r="C834" s="108"/>
      <c r="D834" s="108"/>
      <c r="E834" s="9">
        <v>2020</v>
      </c>
      <c r="F834" s="56">
        <f t="shared" si="71"/>
        <v>756</v>
      </c>
      <c r="G834" s="56">
        <f t="shared" si="72"/>
        <v>0</v>
      </c>
      <c r="H834" s="56">
        <f t="shared" si="72"/>
        <v>665.28</v>
      </c>
      <c r="I834" s="56">
        <f t="shared" si="72"/>
        <v>90.72</v>
      </c>
      <c r="J834" s="56">
        <f t="shared" si="72"/>
        <v>0</v>
      </c>
    </row>
    <row r="835" spans="1:10" ht="15.75">
      <c r="A835" s="112"/>
      <c r="B835" s="112"/>
      <c r="C835" s="108"/>
      <c r="D835" s="108"/>
      <c r="E835" s="9">
        <v>2021</v>
      </c>
      <c r="F835" s="56">
        <f t="shared" si="71"/>
        <v>10285.174500000001</v>
      </c>
      <c r="G835" s="56">
        <f t="shared" si="72"/>
        <v>0</v>
      </c>
      <c r="H835" s="56">
        <f t="shared" si="72"/>
        <v>3925.5</v>
      </c>
      <c r="I835" s="56">
        <f t="shared" si="72"/>
        <v>6359.6745</v>
      </c>
      <c r="J835" s="56">
        <f t="shared" si="72"/>
        <v>0</v>
      </c>
    </row>
    <row r="836" spans="1:10" ht="15.75">
      <c r="A836" s="112"/>
      <c r="B836" s="112"/>
      <c r="C836" s="108"/>
      <c r="D836" s="108"/>
      <c r="E836" s="9">
        <v>2022</v>
      </c>
      <c r="F836" s="56">
        <f t="shared" si="71"/>
        <v>10163.7</v>
      </c>
      <c r="G836" s="56">
        <f t="shared" si="72"/>
        <v>0</v>
      </c>
      <c r="H836" s="56">
        <f t="shared" si="72"/>
        <v>3925.5</v>
      </c>
      <c r="I836" s="56">
        <f t="shared" si="72"/>
        <v>6238.200000000001</v>
      </c>
      <c r="J836" s="56">
        <f t="shared" si="72"/>
        <v>0</v>
      </c>
    </row>
    <row r="837" spans="1:10" ht="15.75">
      <c r="A837" s="112"/>
      <c r="B837" s="112"/>
      <c r="C837" s="108"/>
      <c r="D837" s="108"/>
      <c r="E837" s="9">
        <v>2023</v>
      </c>
      <c r="F837" s="56">
        <f t="shared" si="71"/>
        <v>10098.9</v>
      </c>
      <c r="G837" s="56">
        <f t="shared" si="72"/>
        <v>0</v>
      </c>
      <c r="H837" s="56">
        <f t="shared" si="72"/>
        <v>4014.8</v>
      </c>
      <c r="I837" s="56">
        <f t="shared" si="72"/>
        <v>6084.099999999999</v>
      </c>
      <c r="J837" s="56">
        <f t="shared" si="72"/>
        <v>0</v>
      </c>
    </row>
    <row r="838" spans="1:10" ht="15.75">
      <c r="A838" s="112"/>
      <c r="B838" s="113"/>
      <c r="C838" s="109"/>
      <c r="D838" s="109"/>
      <c r="E838" s="9">
        <v>2024</v>
      </c>
      <c r="F838" s="56">
        <f t="shared" si="71"/>
        <v>9617.7</v>
      </c>
      <c r="G838" s="56">
        <f t="shared" si="72"/>
        <v>0</v>
      </c>
      <c r="H838" s="56">
        <f t="shared" si="72"/>
        <v>0</v>
      </c>
      <c r="I838" s="56">
        <f t="shared" si="72"/>
        <v>9617.7</v>
      </c>
      <c r="J838" s="56">
        <f t="shared" si="72"/>
        <v>0</v>
      </c>
    </row>
    <row r="839" spans="1:10" ht="15.75">
      <c r="A839" s="113"/>
      <c r="B839" s="87" t="s">
        <v>1</v>
      </c>
      <c r="C839" s="49"/>
      <c r="D839" s="49"/>
      <c r="E839" s="97"/>
      <c r="F839" s="56">
        <f>SUM(F833:F838)</f>
        <v>50574.174499999994</v>
      </c>
      <c r="G839" s="56">
        <f>SUM(G833:G838)</f>
        <v>0</v>
      </c>
      <c r="H839" s="56">
        <f>SUM(H833:H838)</f>
        <v>16140.48</v>
      </c>
      <c r="I839" s="56">
        <f>SUM(I833:I838)</f>
        <v>34433.6945</v>
      </c>
      <c r="J839" s="56">
        <f>SUM(J833:J838)</f>
        <v>0</v>
      </c>
    </row>
    <row r="840" spans="1:10" ht="15.75" customHeight="1">
      <c r="A840" s="134">
        <f>A833+1</f>
        <v>105</v>
      </c>
      <c r="B840" s="118" t="s">
        <v>46</v>
      </c>
      <c r="C840" s="118" t="s">
        <v>61</v>
      </c>
      <c r="D840" s="107" t="s">
        <v>74</v>
      </c>
      <c r="E840" s="4">
        <v>2019</v>
      </c>
      <c r="F840" s="55">
        <f aca="true" t="shared" si="73" ref="F840:F845">SUM(G840:J840)</f>
        <v>3776</v>
      </c>
      <c r="G840" s="55">
        <v>0</v>
      </c>
      <c r="H840" s="55">
        <v>123.4</v>
      </c>
      <c r="I840" s="55">
        <v>3652.6</v>
      </c>
      <c r="J840" s="55">
        <v>0</v>
      </c>
    </row>
    <row r="841" spans="1:10" ht="15.75">
      <c r="A841" s="112"/>
      <c r="B841" s="112"/>
      <c r="C841" s="108"/>
      <c r="D841" s="108"/>
      <c r="E841" s="4">
        <v>2020</v>
      </c>
      <c r="F841" s="55">
        <f t="shared" si="73"/>
        <v>756</v>
      </c>
      <c r="G841" s="55">
        <v>0</v>
      </c>
      <c r="H841" s="55">
        <v>665.28</v>
      </c>
      <c r="I841" s="55">
        <v>90.72</v>
      </c>
      <c r="J841" s="55">
        <v>0</v>
      </c>
    </row>
    <row r="842" spans="1:10" ht="15.75">
      <c r="A842" s="112"/>
      <c r="B842" s="112"/>
      <c r="C842" s="108"/>
      <c r="D842" s="108"/>
      <c r="E842" s="4">
        <v>2021</v>
      </c>
      <c r="F842" s="55">
        <f t="shared" si="73"/>
        <v>8933.174500000001</v>
      </c>
      <c r="G842" s="55">
        <v>0</v>
      </c>
      <c r="H842" s="55">
        <v>3925.5</v>
      </c>
      <c r="I842" s="55">
        <v>5007.6745</v>
      </c>
      <c r="J842" s="55">
        <v>0</v>
      </c>
    </row>
    <row r="843" spans="1:10" ht="15.75">
      <c r="A843" s="112"/>
      <c r="B843" s="112"/>
      <c r="C843" s="108"/>
      <c r="D843" s="108"/>
      <c r="E843" s="4">
        <v>2022</v>
      </c>
      <c r="F843" s="55">
        <f t="shared" si="73"/>
        <v>8834.1</v>
      </c>
      <c r="G843" s="55">
        <v>0</v>
      </c>
      <c r="H843" s="55">
        <v>3925.5</v>
      </c>
      <c r="I843" s="55">
        <v>4908.6</v>
      </c>
      <c r="J843" s="55">
        <v>0</v>
      </c>
    </row>
    <row r="844" spans="1:10" ht="15.75">
      <c r="A844" s="112"/>
      <c r="B844" s="112"/>
      <c r="C844" s="108"/>
      <c r="D844" s="108"/>
      <c r="E844" s="4">
        <v>2023</v>
      </c>
      <c r="F844" s="55">
        <f t="shared" si="73"/>
        <v>8798.2</v>
      </c>
      <c r="G844" s="55">
        <v>0</v>
      </c>
      <c r="H844" s="55">
        <v>4014.8</v>
      </c>
      <c r="I844" s="55">
        <v>4783.4</v>
      </c>
      <c r="J844" s="55"/>
    </row>
    <row r="845" spans="1:10" ht="15.75">
      <c r="A845" s="112"/>
      <c r="B845" s="113"/>
      <c r="C845" s="109"/>
      <c r="D845" s="109"/>
      <c r="E845" s="4">
        <v>2024</v>
      </c>
      <c r="F845" s="55">
        <f t="shared" si="73"/>
        <v>5320.3</v>
      </c>
      <c r="G845" s="55">
        <v>0</v>
      </c>
      <c r="H845" s="55"/>
      <c r="I845" s="55">
        <v>5320.3</v>
      </c>
      <c r="J845" s="55">
        <v>0</v>
      </c>
    </row>
    <row r="846" spans="1:10" ht="15.75">
      <c r="A846" s="113"/>
      <c r="B846" s="90" t="s">
        <v>1</v>
      </c>
      <c r="C846" s="50"/>
      <c r="D846" s="50"/>
      <c r="E846" s="96"/>
      <c r="F846" s="55">
        <f>SUM(F840:F845)</f>
        <v>36417.7745</v>
      </c>
      <c r="G846" s="55">
        <f>SUM(G840:G845)</f>
        <v>0</v>
      </c>
      <c r="H846" s="55">
        <f>SUM(H840:H845)</f>
        <v>12654.48</v>
      </c>
      <c r="I846" s="55">
        <f>SUM(I840:I845)</f>
        <v>23763.2945</v>
      </c>
      <c r="J846" s="55">
        <f>SUM(J840:J845)</f>
        <v>0</v>
      </c>
    </row>
    <row r="847" spans="1:10" ht="15.75" customHeight="1">
      <c r="A847" s="134">
        <f>A840+1</f>
        <v>106</v>
      </c>
      <c r="B847" s="118" t="s">
        <v>47</v>
      </c>
      <c r="C847" s="118" t="s">
        <v>61</v>
      </c>
      <c r="D847" s="107" t="s">
        <v>74</v>
      </c>
      <c r="E847" s="4">
        <v>2019</v>
      </c>
      <c r="F847" s="55">
        <f aca="true" t="shared" si="74" ref="F847:F852">SUM(G847:J847)</f>
        <v>5876.7</v>
      </c>
      <c r="G847" s="55">
        <v>0</v>
      </c>
      <c r="H847" s="55">
        <v>3486</v>
      </c>
      <c r="I847" s="55">
        <f>2390.7</f>
        <v>2390.7</v>
      </c>
      <c r="J847" s="55">
        <v>0</v>
      </c>
    </row>
    <row r="848" spans="1:10" ht="15.75">
      <c r="A848" s="112"/>
      <c r="B848" s="112"/>
      <c r="C848" s="108"/>
      <c r="D848" s="108"/>
      <c r="E848" s="4">
        <v>2020</v>
      </c>
      <c r="F848" s="55">
        <f t="shared" si="74"/>
        <v>0</v>
      </c>
      <c r="G848" s="55">
        <v>0</v>
      </c>
      <c r="H848" s="55"/>
      <c r="I848" s="55">
        <v>0</v>
      </c>
      <c r="J848" s="55">
        <v>0</v>
      </c>
    </row>
    <row r="849" spans="1:10" ht="15.75">
      <c r="A849" s="112"/>
      <c r="B849" s="112"/>
      <c r="C849" s="108"/>
      <c r="D849" s="108"/>
      <c r="E849" s="4">
        <v>2021</v>
      </c>
      <c r="F849" s="55">
        <f t="shared" si="74"/>
        <v>1352</v>
      </c>
      <c r="G849" s="55">
        <v>0</v>
      </c>
      <c r="H849" s="55"/>
      <c r="I849" s="55">
        <v>1352</v>
      </c>
      <c r="J849" s="55">
        <v>0</v>
      </c>
    </row>
    <row r="850" spans="1:10" ht="15.75">
      <c r="A850" s="112"/>
      <c r="B850" s="112"/>
      <c r="C850" s="108"/>
      <c r="D850" s="108"/>
      <c r="E850" s="4">
        <v>2022</v>
      </c>
      <c r="F850" s="55">
        <f t="shared" si="74"/>
        <v>1329.6</v>
      </c>
      <c r="G850" s="55">
        <v>0</v>
      </c>
      <c r="H850" s="55"/>
      <c r="I850" s="55">
        <v>1329.6</v>
      </c>
      <c r="J850" s="55">
        <v>0</v>
      </c>
    </row>
    <row r="851" spans="1:10" ht="15.75">
      <c r="A851" s="112"/>
      <c r="B851" s="112"/>
      <c r="C851" s="108"/>
      <c r="D851" s="108"/>
      <c r="E851" s="4">
        <v>2023</v>
      </c>
      <c r="F851" s="55">
        <f t="shared" si="74"/>
        <v>1300.7</v>
      </c>
      <c r="G851" s="55">
        <v>0</v>
      </c>
      <c r="H851" s="55"/>
      <c r="I851" s="55">
        <v>1300.7</v>
      </c>
      <c r="J851" s="55"/>
    </row>
    <row r="852" spans="1:10" ht="15.75">
      <c r="A852" s="112"/>
      <c r="B852" s="113"/>
      <c r="C852" s="109"/>
      <c r="D852" s="109"/>
      <c r="E852" s="4">
        <v>2024</v>
      </c>
      <c r="F852" s="55">
        <f t="shared" si="74"/>
        <v>4297.4</v>
      </c>
      <c r="G852" s="55">
        <v>0</v>
      </c>
      <c r="H852" s="55"/>
      <c r="I852" s="55">
        <v>4297.4</v>
      </c>
      <c r="J852" s="55">
        <v>0</v>
      </c>
    </row>
    <row r="853" spans="1:10" ht="15.75">
      <c r="A853" s="113"/>
      <c r="B853" s="90" t="s">
        <v>1</v>
      </c>
      <c r="C853" s="50"/>
      <c r="D853" s="50"/>
      <c r="E853" s="96"/>
      <c r="F853" s="55">
        <f>SUM(F847:F852)</f>
        <v>14156.4</v>
      </c>
      <c r="G853" s="55">
        <f>SUM(G847:G852)</f>
        <v>0</v>
      </c>
      <c r="H853" s="55">
        <f>SUM(H847:H852)</f>
        <v>3486</v>
      </c>
      <c r="I853" s="55">
        <f>SUM(I847:I852)</f>
        <v>10670.399999999998</v>
      </c>
      <c r="J853" s="55">
        <f>SUM(J847:J852)</f>
        <v>0</v>
      </c>
    </row>
    <row r="854" spans="1:10" ht="15.75" customHeight="1">
      <c r="A854" s="134">
        <f>A847+1</f>
        <v>107</v>
      </c>
      <c r="B854" s="107" t="s">
        <v>6</v>
      </c>
      <c r="C854" s="107" t="s">
        <v>61</v>
      </c>
      <c r="D854" s="107" t="s">
        <v>74</v>
      </c>
      <c r="E854" s="9">
        <v>2019</v>
      </c>
      <c r="F854" s="56">
        <f aca="true" t="shared" si="75" ref="F854:F880">SUM(G854:J854)</f>
        <v>2412.7000000000003</v>
      </c>
      <c r="G854" s="56">
        <f aca="true" t="shared" si="76" ref="G854:J859">SUM(G861,G868)</f>
        <v>0</v>
      </c>
      <c r="H854" s="56">
        <f t="shared" si="76"/>
        <v>100.3</v>
      </c>
      <c r="I854" s="56">
        <f t="shared" si="76"/>
        <v>2312.4</v>
      </c>
      <c r="J854" s="56">
        <f t="shared" si="76"/>
        <v>0</v>
      </c>
    </row>
    <row r="855" spans="1:10" ht="15.75">
      <c r="A855" s="112"/>
      <c r="B855" s="112"/>
      <c r="C855" s="108"/>
      <c r="D855" s="108"/>
      <c r="E855" s="9">
        <v>2020</v>
      </c>
      <c r="F855" s="56">
        <f t="shared" si="75"/>
        <v>4372.09447</v>
      </c>
      <c r="G855" s="56">
        <f t="shared" si="76"/>
        <v>0</v>
      </c>
      <c r="H855" s="56">
        <f t="shared" si="76"/>
        <v>0</v>
      </c>
      <c r="I855" s="56">
        <f t="shared" si="76"/>
        <v>4372.09447</v>
      </c>
      <c r="J855" s="56">
        <f t="shared" si="76"/>
        <v>0</v>
      </c>
    </row>
    <row r="856" spans="1:10" ht="15.75">
      <c r="A856" s="112"/>
      <c r="B856" s="112"/>
      <c r="C856" s="108"/>
      <c r="D856" s="108"/>
      <c r="E856" s="9">
        <v>2021</v>
      </c>
      <c r="F856" s="56">
        <f t="shared" si="75"/>
        <v>0</v>
      </c>
      <c r="G856" s="56">
        <f t="shared" si="76"/>
        <v>0</v>
      </c>
      <c r="H856" s="56">
        <f t="shared" si="76"/>
        <v>0</v>
      </c>
      <c r="I856" s="56">
        <f t="shared" si="76"/>
        <v>0</v>
      </c>
      <c r="J856" s="56">
        <f t="shared" si="76"/>
        <v>0</v>
      </c>
    </row>
    <row r="857" spans="1:10" ht="15.75">
      <c r="A857" s="112"/>
      <c r="B857" s="112"/>
      <c r="C857" s="108"/>
      <c r="D857" s="108"/>
      <c r="E857" s="9">
        <v>2022</v>
      </c>
      <c r="F857" s="56">
        <f t="shared" si="75"/>
        <v>0</v>
      </c>
      <c r="G857" s="56">
        <f t="shared" si="76"/>
        <v>0</v>
      </c>
      <c r="H857" s="56">
        <f t="shared" si="76"/>
        <v>0</v>
      </c>
      <c r="I857" s="56">
        <f t="shared" si="76"/>
        <v>0</v>
      </c>
      <c r="J857" s="56">
        <f t="shared" si="76"/>
        <v>0</v>
      </c>
    </row>
    <row r="858" spans="1:10" ht="15.75">
      <c r="A858" s="112"/>
      <c r="B858" s="112"/>
      <c r="C858" s="108"/>
      <c r="D858" s="108"/>
      <c r="E858" s="9">
        <v>2023</v>
      </c>
      <c r="F858" s="56">
        <f t="shared" si="75"/>
        <v>0</v>
      </c>
      <c r="G858" s="56">
        <f t="shared" si="76"/>
        <v>0</v>
      </c>
      <c r="H858" s="56">
        <f t="shared" si="76"/>
        <v>0</v>
      </c>
      <c r="I858" s="56">
        <f t="shared" si="76"/>
        <v>0</v>
      </c>
      <c r="J858" s="56">
        <f t="shared" si="76"/>
        <v>0</v>
      </c>
    </row>
    <row r="859" spans="1:10" ht="15.75">
      <c r="A859" s="112"/>
      <c r="B859" s="113"/>
      <c r="C859" s="109"/>
      <c r="D859" s="109"/>
      <c r="E859" s="9">
        <v>2024</v>
      </c>
      <c r="F859" s="56">
        <f t="shared" si="75"/>
        <v>3494</v>
      </c>
      <c r="G859" s="56">
        <f t="shared" si="76"/>
        <v>0</v>
      </c>
      <c r="H859" s="56">
        <f t="shared" si="76"/>
        <v>0</v>
      </c>
      <c r="I859" s="56">
        <f t="shared" si="76"/>
        <v>3494</v>
      </c>
      <c r="J859" s="56">
        <f t="shared" si="76"/>
        <v>0</v>
      </c>
    </row>
    <row r="860" spans="1:10" ht="15.75">
      <c r="A860" s="113"/>
      <c r="B860" s="49" t="s">
        <v>1</v>
      </c>
      <c r="C860" s="49"/>
      <c r="D860" s="49"/>
      <c r="E860" s="97"/>
      <c r="F860" s="56">
        <f t="shared" si="75"/>
        <v>10278.794469999999</v>
      </c>
      <c r="G860" s="56">
        <f>SUM(G854:G859)</f>
        <v>0</v>
      </c>
      <c r="H860" s="56">
        <f>SUM(H854:H859)</f>
        <v>100.3</v>
      </c>
      <c r="I860" s="56">
        <f>SUM(I854:I859)</f>
        <v>10178.49447</v>
      </c>
      <c r="J860" s="56">
        <v>0</v>
      </c>
    </row>
    <row r="861" spans="1:10" ht="15.75" customHeight="1">
      <c r="A861" s="134">
        <f>A854+1</f>
        <v>108</v>
      </c>
      <c r="B861" s="118" t="s">
        <v>48</v>
      </c>
      <c r="C861" s="118" t="s">
        <v>61</v>
      </c>
      <c r="D861" s="107" t="s">
        <v>74</v>
      </c>
      <c r="E861" s="4">
        <v>2019</v>
      </c>
      <c r="F861" s="55">
        <f t="shared" si="75"/>
        <v>1904.2</v>
      </c>
      <c r="G861" s="55"/>
      <c r="H861" s="55"/>
      <c r="I861" s="55">
        <v>1904.2</v>
      </c>
      <c r="J861" s="55">
        <v>0</v>
      </c>
    </row>
    <row r="862" spans="1:10" ht="15.75">
      <c r="A862" s="112"/>
      <c r="B862" s="112"/>
      <c r="C862" s="108"/>
      <c r="D862" s="108"/>
      <c r="E862" s="4">
        <v>2020</v>
      </c>
      <c r="F862" s="55">
        <f t="shared" si="75"/>
        <v>111.7</v>
      </c>
      <c r="G862" s="55"/>
      <c r="H862" s="55"/>
      <c r="I862" s="55">
        <v>111.7</v>
      </c>
      <c r="J862" s="55">
        <v>0</v>
      </c>
    </row>
    <row r="863" spans="1:10" ht="15.75">
      <c r="A863" s="112"/>
      <c r="B863" s="112"/>
      <c r="C863" s="108"/>
      <c r="D863" s="108"/>
      <c r="E863" s="4">
        <v>2021</v>
      </c>
      <c r="F863" s="55">
        <f t="shared" si="75"/>
        <v>0</v>
      </c>
      <c r="G863" s="55"/>
      <c r="H863" s="55"/>
      <c r="I863" s="55">
        <v>0</v>
      </c>
      <c r="J863" s="55">
        <v>0</v>
      </c>
    </row>
    <row r="864" spans="1:10" ht="15.75">
      <c r="A864" s="112"/>
      <c r="B864" s="112"/>
      <c r="C864" s="108"/>
      <c r="D864" s="108"/>
      <c r="E864" s="4">
        <v>2022</v>
      </c>
      <c r="F864" s="55">
        <f t="shared" si="75"/>
        <v>0</v>
      </c>
      <c r="G864" s="55"/>
      <c r="H864" s="55"/>
      <c r="I864" s="55">
        <v>0</v>
      </c>
      <c r="J864" s="55">
        <v>0</v>
      </c>
    </row>
    <row r="865" spans="1:10" ht="15.75">
      <c r="A865" s="112"/>
      <c r="B865" s="112"/>
      <c r="C865" s="108"/>
      <c r="D865" s="108"/>
      <c r="E865" s="4">
        <v>2023</v>
      </c>
      <c r="F865" s="55">
        <f t="shared" si="75"/>
        <v>0</v>
      </c>
      <c r="G865" s="55"/>
      <c r="H865" s="55"/>
      <c r="I865" s="55">
        <v>0</v>
      </c>
      <c r="J865" s="55"/>
    </row>
    <row r="866" spans="1:10" ht="15.75">
      <c r="A866" s="112"/>
      <c r="B866" s="113"/>
      <c r="C866" s="109"/>
      <c r="D866" s="109"/>
      <c r="E866" s="4">
        <v>2024</v>
      </c>
      <c r="F866" s="55">
        <f t="shared" si="75"/>
        <v>610.7</v>
      </c>
      <c r="G866" s="55"/>
      <c r="H866" s="55"/>
      <c r="I866" s="55">
        <v>610.7</v>
      </c>
      <c r="J866" s="55">
        <v>0</v>
      </c>
    </row>
    <row r="867" spans="1:10" ht="15.75">
      <c r="A867" s="113"/>
      <c r="B867" s="50" t="s">
        <v>1</v>
      </c>
      <c r="C867" s="50"/>
      <c r="D867" s="50"/>
      <c r="E867" s="96"/>
      <c r="F867" s="55">
        <f t="shared" si="75"/>
        <v>2626.6000000000004</v>
      </c>
      <c r="G867" s="55">
        <f>SUM(G861:G866)</f>
        <v>0</v>
      </c>
      <c r="H867" s="55">
        <f>SUM(H861:H866)</f>
        <v>0</v>
      </c>
      <c r="I867" s="55">
        <f>SUM(I861:I866)</f>
        <v>2626.6000000000004</v>
      </c>
      <c r="J867" s="55">
        <v>0</v>
      </c>
    </row>
    <row r="868" spans="1:10" ht="15.75" customHeight="1">
      <c r="A868" s="134">
        <f>A861+1</f>
        <v>109</v>
      </c>
      <c r="B868" s="118" t="s">
        <v>49</v>
      </c>
      <c r="C868" s="118" t="s">
        <v>61</v>
      </c>
      <c r="D868" s="107" t="s">
        <v>74</v>
      </c>
      <c r="E868" s="4">
        <v>2019</v>
      </c>
      <c r="F868" s="55">
        <f t="shared" si="75"/>
        <v>508.5</v>
      </c>
      <c r="G868" s="55"/>
      <c r="H868" s="55">
        <v>100.3</v>
      </c>
      <c r="I868" s="55">
        <v>408.2</v>
      </c>
      <c r="J868" s="55">
        <v>0</v>
      </c>
    </row>
    <row r="869" spans="1:10" ht="15.75">
      <c r="A869" s="112"/>
      <c r="B869" s="112"/>
      <c r="C869" s="108"/>
      <c r="D869" s="108"/>
      <c r="E869" s="4">
        <v>2020</v>
      </c>
      <c r="F869" s="55">
        <f t="shared" si="75"/>
        <v>4260.39447</v>
      </c>
      <c r="G869" s="55"/>
      <c r="H869" s="55"/>
      <c r="I869" s="55">
        <v>4260.39447</v>
      </c>
      <c r="J869" s="55">
        <v>0</v>
      </c>
    </row>
    <row r="870" spans="1:10" ht="15.75">
      <c r="A870" s="112"/>
      <c r="B870" s="112"/>
      <c r="C870" s="108"/>
      <c r="D870" s="108"/>
      <c r="E870" s="4">
        <v>2021</v>
      </c>
      <c r="F870" s="55">
        <f t="shared" si="75"/>
        <v>0</v>
      </c>
      <c r="G870" s="55"/>
      <c r="H870" s="55"/>
      <c r="I870" s="55">
        <v>0</v>
      </c>
      <c r="J870" s="55">
        <v>0</v>
      </c>
    </row>
    <row r="871" spans="1:10" ht="15.75">
      <c r="A871" s="112"/>
      <c r="B871" s="112"/>
      <c r="C871" s="108"/>
      <c r="D871" s="108"/>
      <c r="E871" s="4">
        <v>2022</v>
      </c>
      <c r="F871" s="55">
        <f t="shared" si="75"/>
        <v>0</v>
      </c>
      <c r="G871" s="55"/>
      <c r="H871" s="55"/>
      <c r="I871" s="55">
        <v>0</v>
      </c>
      <c r="J871" s="55">
        <v>0</v>
      </c>
    </row>
    <row r="872" spans="1:10" ht="15.75">
      <c r="A872" s="112"/>
      <c r="B872" s="112"/>
      <c r="C872" s="108"/>
      <c r="D872" s="108"/>
      <c r="E872" s="4">
        <v>2023</v>
      </c>
      <c r="F872" s="55">
        <f t="shared" si="75"/>
        <v>0</v>
      </c>
      <c r="G872" s="55"/>
      <c r="H872" s="55"/>
      <c r="I872" s="55">
        <v>0</v>
      </c>
      <c r="J872" s="55"/>
    </row>
    <row r="873" spans="1:10" ht="15.75">
      <c r="A873" s="112"/>
      <c r="B873" s="113"/>
      <c r="C873" s="109"/>
      <c r="D873" s="109"/>
      <c r="E873" s="4">
        <v>2024</v>
      </c>
      <c r="F873" s="55">
        <f t="shared" si="75"/>
        <v>2883.3</v>
      </c>
      <c r="G873" s="55"/>
      <c r="H873" s="55"/>
      <c r="I873" s="55">
        <v>2883.3</v>
      </c>
      <c r="J873" s="55">
        <v>0</v>
      </c>
    </row>
    <row r="874" spans="1:10" ht="15.75">
      <c r="A874" s="113"/>
      <c r="B874" s="50" t="s">
        <v>1</v>
      </c>
      <c r="C874" s="50"/>
      <c r="D874" s="50"/>
      <c r="E874" s="96"/>
      <c r="F874" s="55">
        <f t="shared" si="75"/>
        <v>7652.19447</v>
      </c>
      <c r="G874" s="55">
        <f>SUM(G868:G873)</f>
        <v>0</v>
      </c>
      <c r="H874" s="55">
        <f>SUM(H868:H873)</f>
        <v>100.3</v>
      </c>
      <c r="I874" s="55">
        <f>SUM(I868:I873)</f>
        <v>7551.89447</v>
      </c>
      <c r="J874" s="55">
        <v>0</v>
      </c>
    </row>
    <row r="875" spans="1:10" ht="15.75" customHeight="1">
      <c r="A875" s="134">
        <f>A868+1</f>
        <v>110</v>
      </c>
      <c r="B875" s="107" t="s">
        <v>15</v>
      </c>
      <c r="C875" s="107" t="s">
        <v>61</v>
      </c>
      <c r="D875" s="107" t="s">
        <v>74</v>
      </c>
      <c r="E875" s="9">
        <v>2019</v>
      </c>
      <c r="F875" s="56">
        <f t="shared" si="75"/>
        <v>3059.1</v>
      </c>
      <c r="G875" s="56">
        <f aca="true" t="shared" si="77" ref="G875:J880">SUM(G882,G889)</f>
        <v>0</v>
      </c>
      <c r="H875" s="56">
        <f t="shared" si="77"/>
        <v>858.6</v>
      </c>
      <c r="I875" s="56">
        <f t="shared" si="77"/>
        <v>2200.5</v>
      </c>
      <c r="J875" s="56">
        <f t="shared" si="77"/>
        <v>0</v>
      </c>
    </row>
    <row r="876" spans="1:10" ht="15.75">
      <c r="A876" s="112"/>
      <c r="B876" s="112"/>
      <c r="C876" s="108"/>
      <c r="D876" s="108"/>
      <c r="E876" s="9">
        <v>2020</v>
      </c>
      <c r="F876" s="56">
        <f t="shared" si="75"/>
        <v>1702.95</v>
      </c>
      <c r="G876" s="56">
        <f t="shared" si="77"/>
        <v>0</v>
      </c>
      <c r="H876" s="56">
        <f t="shared" si="77"/>
        <v>0</v>
      </c>
      <c r="I876" s="56">
        <f t="shared" si="77"/>
        <v>1702.95</v>
      </c>
      <c r="J876" s="56">
        <f t="shared" si="77"/>
        <v>0</v>
      </c>
    </row>
    <row r="877" spans="1:10" ht="15.75">
      <c r="A877" s="112"/>
      <c r="B877" s="112"/>
      <c r="C877" s="108"/>
      <c r="D877" s="108"/>
      <c r="E877" s="9">
        <v>2021</v>
      </c>
      <c r="F877" s="56">
        <f t="shared" si="75"/>
        <v>3211.2568</v>
      </c>
      <c r="G877" s="56">
        <f t="shared" si="77"/>
        <v>0</v>
      </c>
      <c r="H877" s="56">
        <f t="shared" si="77"/>
        <v>908.124</v>
      </c>
      <c r="I877" s="56">
        <f t="shared" si="77"/>
        <v>2303.1328000000003</v>
      </c>
      <c r="J877" s="56">
        <f t="shared" si="77"/>
        <v>0</v>
      </c>
    </row>
    <row r="878" spans="1:10" ht="15.75">
      <c r="A878" s="112"/>
      <c r="B878" s="112"/>
      <c r="C878" s="108"/>
      <c r="D878" s="108"/>
      <c r="E878" s="9">
        <v>2022</v>
      </c>
      <c r="F878" s="56">
        <f t="shared" si="75"/>
        <v>3165.724</v>
      </c>
      <c r="G878" s="56">
        <f t="shared" si="77"/>
        <v>0</v>
      </c>
      <c r="H878" s="56">
        <f t="shared" si="77"/>
        <v>908.124</v>
      </c>
      <c r="I878" s="56">
        <f t="shared" si="77"/>
        <v>2257.6</v>
      </c>
      <c r="J878" s="56">
        <f t="shared" si="77"/>
        <v>0</v>
      </c>
    </row>
    <row r="879" spans="1:10" ht="15.75">
      <c r="A879" s="112"/>
      <c r="B879" s="112"/>
      <c r="C879" s="108"/>
      <c r="D879" s="108"/>
      <c r="E879" s="9">
        <v>2023</v>
      </c>
      <c r="F879" s="56">
        <f t="shared" si="75"/>
        <v>3128.7200000000003</v>
      </c>
      <c r="G879" s="56">
        <f t="shared" si="77"/>
        <v>0</v>
      </c>
      <c r="H879" s="56">
        <f t="shared" si="77"/>
        <v>928.72</v>
      </c>
      <c r="I879" s="56">
        <f t="shared" si="77"/>
        <v>2200</v>
      </c>
      <c r="J879" s="56">
        <f t="shared" si="77"/>
        <v>0</v>
      </c>
    </row>
    <row r="880" spans="1:10" ht="15.75">
      <c r="A880" s="112"/>
      <c r="B880" s="113"/>
      <c r="C880" s="109"/>
      <c r="D880" s="109"/>
      <c r="E880" s="9">
        <v>2024</v>
      </c>
      <c r="F880" s="56">
        <f t="shared" si="75"/>
        <v>1906.5</v>
      </c>
      <c r="G880" s="56">
        <f t="shared" si="77"/>
        <v>0</v>
      </c>
      <c r="H880" s="56">
        <f t="shared" si="77"/>
        <v>0</v>
      </c>
      <c r="I880" s="56">
        <f t="shared" si="77"/>
        <v>1906.5</v>
      </c>
      <c r="J880" s="56">
        <f t="shared" si="77"/>
        <v>0</v>
      </c>
    </row>
    <row r="881" spans="1:10" ht="15.75">
      <c r="A881" s="113"/>
      <c r="B881" s="49" t="s">
        <v>1</v>
      </c>
      <c r="C881" s="49"/>
      <c r="D881" s="49"/>
      <c r="E881" s="97"/>
      <c r="F881" s="56">
        <f>SUM(F875:F880)</f>
        <v>16174.250800000002</v>
      </c>
      <c r="G881" s="56">
        <f>SUM(G875:G880)</f>
        <v>0</v>
      </c>
      <c r="H881" s="56">
        <f>SUM(H875:H880)</f>
        <v>3603.568</v>
      </c>
      <c r="I881" s="56">
        <f>SUM(I875:I880)</f>
        <v>12570.6828</v>
      </c>
      <c r="J881" s="56">
        <f>SUM(J875:J880)</f>
        <v>0</v>
      </c>
    </row>
    <row r="882" spans="1:10" ht="15.75" customHeight="1">
      <c r="A882" s="134">
        <f>A875+1</f>
        <v>111</v>
      </c>
      <c r="B882" s="118" t="s">
        <v>50</v>
      </c>
      <c r="C882" s="118" t="s">
        <v>61</v>
      </c>
      <c r="D882" s="107" t="s">
        <v>74</v>
      </c>
      <c r="E882" s="4">
        <v>2019</v>
      </c>
      <c r="F882" s="55">
        <f aca="true" t="shared" si="78" ref="F882:F887">SUM(G882:J882)</f>
        <v>2200.5</v>
      </c>
      <c r="G882" s="55">
        <v>0</v>
      </c>
      <c r="H882" s="55"/>
      <c r="I882" s="55">
        <f>2104+96.5</f>
        <v>2200.5</v>
      </c>
      <c r="J882" s="55">
        <v>0</v>
      </c>
    </row>
    <row r="883" spans="1:10" ht="15.75">
      <c r="A883" s="112"/>
      <c r="B883" s="112"/>
      <c r="C883" s="108"/>
      <c r="D883" s="108"/>
      <c r="E883" s="4">
        <v>2020</v>
      </c>
      <c r="F883" s="55">
        <f t="shared" si="78"/>
        <v>1702.95</v>
      </c>
      <c r="G883" s="55">
        <v>0</v>
      </c>
      <c r="H883" s="55"/>
      <c r="I883" s="55">
        <v>1702.95</v>
      </c>
      <c r="J883" s="55">
        <v>0</v>
      </c>
    </row>
    <row r="884" spans="1:10" ht="15.75">
      <c r="A884" s="112"/>
      <c r="B884" s="112"/>
      <c r="C884" s="108"/>
      <c r="D884" s="108"/>
      <c r="E884" s="4">
        <v>2021</v>
      </c>
      <c r="F884" s="55">
        <f t="shared" si="78"/>
        <v>2179.3</v>
      </c>
      <c r="G884" s="55">
        <v>0</v>
      </c>
      <c r="H884" s="55"/>
      <c r="I884" s="55">
        <v>2179.3</v>
      </c>
      <c r="J884" s="55">
        <v>0</v>
      </c>
    </row>
    <row r="885" spans="1:10" ht="15.75">
      <c r="A885" s="112"/>
      <c r="B885" s="112"/>
      <c r="C885" s="108"/>
      <c r="D885" s="108"/>
      <c r="E885" s="4">
        <v>2022</v>
      </c>
      <c r="F885" s="55">
        <f t="shared" si="78"/>
        <v>2136.2</v>
      </c>
      <c r="G885" s="55">
        <v>0</v>
      </c>
      <c r="H885" s="55"/>
      <c r="I885" s="55">
        <v>2136.2</v>
      </c>
      <c r="J885" s="55">
        <v>0</v>
      </c>
    </row>
    <row r="886" spans="1:10" ht="15.75">
      <c r="A886" s="112"/>
      <c r="B886" s="112"/>
      <c r="C886" s="108"/>
      <c r="D886" s="108"/>
      <c r="E886" s="4">
        <v>2023</v>
      </c>
      <c r="F886" s="55">
        <f t="shared" si="78"/>
        <v>2081.7</v>
      </c>
      <c r="G886" s="55"/>
      <c r="H886" s="55"/>
      <c r="I886" s="55">
        <v>2081.7</v>
      </c>
      <c r="J886" s="55"/>
    </row>
    <row r="887" spans="1:10" ht="15.75">
      <c r="A887" s="112"/>
      <c r="B887" s="113"/>
      <c r="C887" s="109"/>
      <c r="D887" s="109"/>
      <c r="E887" s="4">
        <v>2024</v>
      </c>
      <c r="F887" s="55">
        <f t="shared" si="78"/>
        <v>1906.5</v>
      </c>
      <c r="G887" s="55">
        <v>0</v>
      </c>
      <c r="H887" s="55"/>
      <c r="I887" s="55">
        <v>1906.5</v>
      </c>
      <c r="J887" s="55">
        <v>0</v>
      </c>
    </row>
    <row r="888" spans="1:10" ht="15.75">
      <c r="A888" s="113"/>
      <c r="B888" s="50" t="s">
        <v>1</v>
      </c>
      <c r="C888" s="50"/>
      <c r="D888" s="50"/>
      <c r="E888" s="96"/>
      <c r="F888" s="55">
        <f>SUM(F882:F887)</f>
        <v>12207.150000000001</v>
      </c>
      <c r="G888" s="55">
        <f>SUM(G882:G887)</f>
        <v>0</v>
      </c>
      <c r="H888" s="55">
        <f>SUM(H882:H887)</f>
        <v>0</v>
      </c>
      <c r="I888" s="55">
        <f>SUM(I882:I887)</f>
        <v>12207.150000000001</v>
      </c>
      <c r="J888" s="55">
        <f>SUM(J882:J887)</f>
        <v>0</v>
      </c>
    </row>
    <row r="889" spans="1:10" ht="15.75" customHeight="1">
      <c r="A889" s="134">
        <f>A882+1</f>
        <v>112</v>
      </c>
      <c r="B889" s="118" t="s">
        <v>51</v>
      </c>
      <c r="C889" s="118" t="s">
        <v>61</v>
      </c>
      <c r="D889" s="107" t="s">
        <v>74</v>
      </c>
      <c r="E889" s="4">
        <v>2019</v>
      </c>
      <c r="F889" s="55">
        <f aca="true" t="shared" si="79" ref="F889:F894">SUM(G889:J889)</f>
        <v>858.6</v>
      </c>
      <c r="G889" s="55">
        <v>0</v>
      </c>
      <c r="H889" s="55">
        <v>858.6</v>
      </c>
      <c r="I889" s="55"/>
      <c r="J889" s="55">
        <v>0</v>
      </c>
    </row>
    <row r="890" spans="1:10" ht="15.75">
      <c r="A890" s="112"/>
      <c r="B890" s="112"/>
      <c r="C890" s="108"/>
      <c r="D890" s="108"/>
      <c r="E890" s="4">
        <v>2020</v>
      </c>
      <c r="F890" s="55">
        <f t="shared" si="79"/>
        <v>0</v>
      </c>
      <c r="G890" s="55">
        <v>0</v>
      </c>
      <c r="H890" s="55"/>
      <c r="I890" s="55"/>
      <c r="J890" s="55">
        <v>0</v>
      </c>
    </row>
    <row r="891" spans="1:10" ht="15.75">
      <c r="A891" s="112"/>
      <c r="B891" s="112"/>
      <c r="C891" s="108"/>
      <c r="D891" s="108"/>
      <c r="E891" s="4">
        <v>2021</v>
      </c>
      <c r="F891" s="55">
        <f t="shared" si="79"/>
        <v>1031.9568</v>
      </c>
      <c r="G891" s="55">
        <v>0</v>
      </c>
      <c r="H891" s="55">
        <v>908.124</v>
      </c>
      <c r="I891" s="55">
        <v>123.8328</v>
      </c>
      <c r="J891" s="55">
        <v>0</v>
      </c>
    </row>
    <row r="892" spans="1:10" ht="15.75">
      <c r="A892" s="112"/>
      <c r="B892" s="112"/>
      <c r="C892" s="108"/>
      <c r="D892" s="108"/>
      <c r="E892" s="4">
        <v>2022</v>
      </c>
      <c r="F892" s="55">
        <f t="shared" si="79"/>
        <v>1029.5240000000001</v>
      </c>
      <c r="G892" s="55">
        <v>0</v>
      </c>
      <c r="H892" s="55">
        <v>908.124</v>
      </c>
      <c r="I892" s="55">
        <v>121.4</v>
      </c>
      <c r="J892" s="55">
        <v>0</v>
      </c>
    </row>
    <row r="893" spans="1:10" ht="15.75">
      <c r="A893" s="112"/>
      <c r="B893" s="112"/>
      <c r="C893" s="108"/>
      <c r="D893" s="108"/>
      <c r="E893" s="4">
        <v>2023</v>
      </c>
      <c r="F893" s="55">
        <f t="shared" si="79"/>
        <v>1047.02</v>
      </c>
      <c r="G893" s="55"/>
      <c r="H893" s="55">
        <v>928.72</v>
      </c>
      <c r="I893" s="55">
        <v>118.3</v>
      </c>
      <c r="J893" s="55"/>
    </row>
    <row r="894" spans="1:10" ht="15.75">
      <c r="A894" s="112"/>
      <c r="B894" s="113"/>
      <c r="C894" s="109"/>
      <c r="D894" s="109"/>
      <c r="E894" s="4">
        <v>2024</v>
      </c>
      <c r="F894" s="55">
        <f t="shared" si="79"/>
        <v>0</v>
      </c>
      <c r="G894" s="55">
        <v>0</v>
      </c>
      <c r="H894" s="55"/>
      <c r="I894" s="55"/>
      <c r="J894" s="55">
        <v>0</v>
      </c>
    </row>
    <row r="895" spans="1:10" ht="15.75">
      <c r="A895" s="113"/>
      <c r="B895" s="50" t="s">
        <v>1</v>
      </c>
      <c r="C895" s="50"/>
      <c r="D895" s="50"/>
      <c r="E895" s="96"/>
      <c r="F895" s="55">
        <f>SUM(F889:F894)</f>
        <v>3967.1007999999997</v>
      </c>
      <c r="G895" s="55">
        <f>SUM(G889:G894)</f>
        <v>0</v>
      </c>
      <c r="H895" s="55">
        <f>SUM(H889:H894)</f>
        <v>3603.568</v>
      </c>
      <c r="I895" s="55">
        <f>SUM(I889:I894)</f>
        <v>363.5328</v>
      </c>
      <c r="J895" s="55">
        <f>SUM(J889:J894)</f>
        <v>0</v>
      </c>
    </row>
    <row r="896" spans="1:10" ht="15.75" customHeight="1">
      <c r="A896" s="134">
        <f>A889+1</f>
        <v>113</v>
      </c>
      <c r="B896" s="107" t="s">
        <v>7</v>
      </c>
      <c r="C896" s="107" t="s">
        <v>61</v>
      </c>
      <c r="D896" s="107" t="s">
        <v>74</v>
      </c>
      <c r="E896" s="9">
        <v>2019</v>
      </c>
      <c r="F896" s="56">
        <f aca="true" t="shared" si="80" ref="F896:F901">SUM(G896:J896)</f>
        <v>84.3</v>
      </c>
      <c r="G896" s="56">
        <f aca="true" t="shared" si="81" ref="G896:J901">SUM(G903,G910,G917)</f>
        <v>0</v>
      </c>
      <c r="H896" s="56">
        <f t="shared" si="81"/>
        <v>32.4</v>
      </c>
      <c r="I896" s="56">
        <f t="shared" si="81"/>
        <v>51.9</v>
      </c>
      <c r="J896" s="56">
        <f t="shared" si="81"/>
        <v>0</v>
      </c>
    </row>
    <row r="897" spans="1:10" ht="15.75">
      <c r="A897" s="112"/>
      <c r="B897" s="112"/>
      <c r="C897" s="108"/>
      <c r="D897" s="108"/>
      <c r="E897" s="9">
        <v>2020</v>
      </c>
      <c r="F897" s="56">
        <f t="shared" si="80"/>
        <v>10.206000000000001</v>
      </c>
      <c r="G897" s="56">
        <f t="shared" si="81"/>
        <v>0</v>
      </c>
      <c r="H897" s="56">
        <f t="shared" si="81"/>
        <v>8.976</v>
      </c>
      <c r="I897" s="56">
        <f t="shared" si="81"/>
        <v>1.23</v>
      </c>
      <c r="J897" s="56">
        <f t="shared" si="81"/>
        <v>0</v>
      </c>
    </row>
    <row r="898" spans="1:10" ht="15.75">
      <c r="A898" s="112"/>
      <c r="B898" s="112"/>
      <c r="C898" s="108"/>
      <c r="D898" s="108"/>
      <c r="E898" s="9">
        <v>2021</v>
      </c>
      <c r="F898" s="56">
        <f t="shared" si="80"/>
        <v>58.9</v>
      </c>
      <c r="G898" s="56">
        <f t="shared" si="81"/>
        <v>0</v>
      </c>
      <c r="H898" s="56">
        <f t="shared" si="81"/>
        <v>8.976</v>
      </c>
      <c r="I898" s="56">
        <f t="shared" si="81"/>
        <v>49.924</v>
      </c>
      <c r="J898" s="56">
        <f t="shared" si="81"/>
        <v>0</v>
      </c>
    </row>
    <row r="899" spans="1:10" ht="15.75">
      <c r="A899" s="112"/>
      <c r="B899" s="112"/>
      <c r="C899" s="108"/>
      <c r="D899" s="108"/>
      <c r="E899" s="9">
        <v>2022</v>
      </c>
      <c r="F899" s="56">
        <f t="shared" si="80"/>
        <v>57.876</v>
      </c>
      <c r="G899" s="56">
        <f t="shared" si="81"/>
        <v>0</v>
      </c>
      <c r="H899" s="56">
        <f t="shared" si="81"/>
        <v>8.976</v>
      </c>
      <c r="I899" s="56">
        <f t="shared" si="81"/>
        <v>48.9</v>
      </c>
      <c r="J899" s="56">
        <f t="shared" si="81"/>
        <v>0</v>
      </c>
    </row>
    <row r="900" spans="1:10" ht="15.75">
      <c r="A900" s="112"/>
      <c r="B900" s="112"/>
      <c r="C900" s="108"/>
      <c r="D900" s="108"/>
      <c r="E900" s="9">
        <v>2023</v>
      </c>
      <c r="F900" s="56">
        <f t="shared" si="80"/>
        <v>56.88</v>
      </c>
      <c r="G900" s="56">
        <f t="shared" si="81"/>
        <v>0</v>
      </c>
      <c r="H900" s="56">
        <f t="shared" si="81"/>
        <v>9.18</v>
      </c>
      <c r="I900" s="56">
        <f t="shared" si="81"/>
        <v>47.7</v>
      </c>
      <c r="J900" s="56">
        <f t="shared" si="81"/>
        <v>0</v>
      </c>
    </row>
    <row r="901" spans="1:10" ht="15.75">
      <c r="A901" s="112"/>
      <c r="B901" s="113"/>
      <c r="C901" s="109"/>
      <c r="D901" s="109"/>
      <c r="E901" s="9">
        <v>2024</v>
      </c>
      <c r="F901" s="56">
        <f t="shared" si="80"/>
        <v>51.9</v>
      </c>
      <c r="G901" s="56">
        <f t="shared" si="81"/>
        <v>0</v>
      </c>
      <c r="H901" s="56">
        <f t="shared" si="81"/>
        <v>0</v>
      </c>
      <c r="I901" s="56">
        <f t="shared" si="81"/>
        <v>51.9</v>
      </c>
      <c r="J901" s="56">
        <f t="shared" si="81"/>
        <v>0</v>
      </c>
    </row>
    <row r="902" spans="1:10" ht="15.75">
      <c r="A902" s="113"/>
      <c r="B902" s="49" t="s">
        <v>1</v>
      </c>
      <c r="C902" s="49"/>
      <c r="D902" s="49"/>
      <c r="E902" s="97"/>
      <c r="F902" s="56">
        <f>SUM(F896:F901)</f>
        <v>320.062</v>
      </c>
      <c r="G902" s="56">
        <f>SUM(G896:G901)</f>
        <v>0</v>
      </c>
      <c r="H902" s="56">
        <f>SUM(H896:H901)</f>
        <v>68.508</v>
      </c>
      <c r="I902" s="56">
        <f>SUM(I896:I901)</f>
        <v>251.554</v>
      </c>
      <c r="J902" s="56">
        <f>SUM(J896:J901)</f>
        <v>0</v>
      </c>
    </row>
    <row r="903" spans="1:10" ht="15.75" customHeight="1">
      <c r="A903" s="134">
        <f>A896+1</f>
        <v>114</v>
      </c>
      <c r="B903" s="118" t="s">
        <v>52</v>
      </c>
      <c r="C903" s="118" t="s">
        <v>61</v>
      </c>
      <c r="D903" s="107" t="s">
        <v>74</v>
      </c>
      <c r="E903" s="4">
        <v>2019</v>
      </c>
      <c r="F903" s="55">
        <f aca="true" t="shared" si="82" ref="F903:F908">SUM(G903:J903)</f>
        <v>36</v>
      </c>
      <c r="G903" s="55">
        <v>0</v>
      </c>
      <c r="H903" s="55"/>
      <c r="I903" s="55">
        <v>36</v>
      </c>
      <c r="J903" s="55">
        <v>0</v>
      </c>
    </row>
    <row r="904" spans="1:10" ht="15.75">
      <c r="A904" s="112"/>
      <c r="B904" s="112"/>
      <c r="C904" s="108"/>
      <c r="D904" s="108"/>
      <c r="E904" s="4">
        <v>2020</v>
      </c>
      <c r="F904" s="55">
        <f t="shared" si="82"/>
        <v>0</v>
      </c>
      <c r="G904" s="55">
        <v>0</v>
      </c>
      <c r="H904" s="55"/>
      <c r="I904" s="55">
        <v>0</v>
      </c>
      <c r="J904" s="55">
        <v>0</v>
      </c>
    </row>
    <row r="905" spans="1:10" ht="15.75">
      <c r="A905" s="112"/>
      <c r="B905" s="112"/>
      <c r="C905" s="108"/>
      <c r="D905" s="108"/>
      <c r="E905" s="4">
        <v>2021</v>
      </c>
      <c r="F905" s="55">
        <f t="shared" si="82"/>
        <v>36</v>
      </c>
      <c r="G905" s="55">
        <v>0</v>
      </c>
      <c r="H905" s="55"/>
      <c r="I905" s="55">
        <v>36</v>
      </c>
      <c r="J905" s="55">
        <v>0</v>
      </c>
    </row>
    <row r="906" spans="1:10" ht="15.75">
      <c r="A906" s="112"/>
      <c r="B906" s="112"/>
      <c r="C906" s="108"/>
      <c r="D906" s="108"/>
      <c r="E906" s="4">
        <v>2022</v>
      </c>
      <c r="F906" s="55">
        <f t="shared" si="82"/>
        <v>35.3</v>
      </c>
      <c r="G906" s="55">
        <v>0</v>
      </c>
      <c r="H906" s="55"/>
      <c r="I906" s="55">
        <v>35.3</v>
      </c>
      <c r="J906" s="55">
        <v>0</v>
      </c>
    </row>
    <row r="907" spans="1:10" ht="15.75">
      <c r="A907" s="112"/>
      <c r="B907" s="112"/>
      <c r="C907" s="108"/>
      <c r="D907" s="108"/>
      <c r="E907" s="4">
        <v>2023</v>
      </c>
      <c r="F907" s="55">
        <f t="shared" si="82"/>
        <v>34.4</v>
      </c>
      <c r="G907" s="55"/>
      <c r="H907" s="55"/>
      <c r="I907" s="55">
        <v>34.4</v>
      </c>
      <c r="J907" s="55"/>
    </row>
    <row r="908" spans="1:10" ht="15.75">
      <c r="A908" s="112"/>
      <c r="B908" s="113"/>
      <c r="C908" s="109"/>
      <c r="D908" s="109"/>
      <c r="E908" s="4">
        <v>2024</v>
      </c>
      <c r="F908" s="55">
        <f t="shared" si="82"/>
        <v>36</v>
      </c>
      <c r="G908" s="55">
        <v>0</v>
      </c>
      <c r="H908" s="55"/>
      <c r="I908" s="55">
        <v>36</v>
      </c>
      <c r="J908" s="55">
        <v>0</v>
      </c>
    </row>
    <row r="909" spans="1:10" ht="15.75">
      <c r="A909" s="113"/>
      <c r="B909" s="50" t="s">
        <v>1</v>
      </c>
      <c r="C909" s="50"/>
      <c r="D909" s="50"/>
      <c r="E909" s="96"/>
      <c r="F909" s="55">
        <f>SUM(F903:F908)</f>
        <v>177.7</v>
      </c>
      <c r="G909" s="55">
        <f>SUM(G903:G908)</f>
        <v>0</v>
      </c>
      <c r="H909" s="55">
        <f>SUM(H903:H908)</f>
        <v>0</v>
      </c>
      <c r="I909" s="55">
        <f>SUM(I903:I908)</f>
        <v>177.7</v>
      </c>
      <c r="J909" s="55">
        <f>SUM(J903:J908)</f>
        <v>0</v>
      </c>
    </row>
    <row r="910" spans="1:10" ht="15.75" customHeight="1">
      <c r="A910" s="134">
        <f>A903+1</f>
        <v>115</v>
      </c>
      <c r="B910" s="118" t="s">
        <v>53</v>
      </c>
      <c r="C910" s="118" t="s">
        <v>61</v>
      </c>
      <c r="D910" s="107" t="s">
        <v>74</v>
      </c>
      <c r="E910" s="4">
        <v>2019</v>
      </c>
      <c r="F910" s="55">
        <f aca="true" t="shared" si="83" ref="F910:F915">SUM(G910:J910)</f>
        <v>12.3</v>
      </c>
      <c r="G910" s="55">
        <v>0</v>
      </c>
      <c r="H910" s="55"/>
      <c r="I910" s="55">
        <v>12.3</v>
      </c>
      <c r="J910" s="55">
        <v>0</v>
      </c>
    </row>
    <row r="911" spans="1:10" ht="15.75">
      <c r="A911" s="112"/>
      <c r="B911" s="112"/>
      <c r="C911" s="108"/>
      <c r="D911" s="108"/>
      <c r="E911" s="4">
        <v>2020</v>
      </c>
      <c r="F911" s="55">
        <f t="shared" si="83"/>
        <v>0</v>
      </c>
      <c r="G911" s="55">
        <v>0</v>
      </c>
      <c r="H911" s="55"/>
      <c r="I911" s="55">
        <v>0</v>
      </c>
      <c r="J911" s="55">
        <v>0</v>
      </c>
    </row>
    <row r="912" spans="1:10" ht="15.75">
      <c r="A912" s="112"/>
      <c r="B912" s="112"/>
      <c r="C912" s="108"/>
      <c r="D912" s="108"/>
      <c r="E912" s="4">
        <v>2021</v>
      </c>
      <c r="F912" s="55">
        <f t="shared" si="83"/>
        <v>12.7</v>
      </c>
      <c r="G912" s="55">
        <v>0</v>
      </c>
      <c r="H912" s="55"/>
      <c r="I912" s="55">
        <v>12.7</v>
      </c>
      <c r="J912" s="55">
        <v>0</v>
      </c>
    </row>
    <row r="913" spans="1:10" ht="15.75">
      <c r="A913" s="112"/>
      <c r="B913" s="112"/>
      <c r="C913" s="108"/>
      <c r="D913" s="108"/>
      <c r="E913" s="4">
        <v>2022</v>
      </c>
      <c r="F913" s="55">
        <f t="shared" si="83"/>
        <v>12.4</v>
      </c>
      <c r="G913" s="55">
        <v>0</v>
      </c>
      <c r="H913" s="55"/>
      <c r="I913" s="55">
        <v>12.4</v>
      </c>
      <c r="J913" s="55">
        <v>0</v>
      </c>
    </row>
    <row r="914" spans="1:10" ht="15.75">
      <c r="A914" s="112"/>
      <c r="B914" s="112"/>
      <c r="C914" s="108"/>
      <c r="D914" s="108"/>
      <c r="E914" s="4">
        <v>2023</v>
      </c>
      <c r="F914" s="55">
        <f t="shared" si="83"/>
        <v>12.1</v>
      </c>
      <c r="G914" s="55"/>
      <c r="H914" s="55"/>
      <c r="I914" s="55">
        <v>12.1</v>
      </c>
      <c r="J914" s="55"/>
    </row>
    <row r="915" spans="1:10" ht="15.75">
      <c r="A915" s="112"/>
      <c r="B915" s="113"/>
      <c r="C915" s="109"/>
      <c r="D915" s="109"/>
      <c r="E915" s="4">
        <v>2024</v>
      </c>
      <c r="F915" s="55">
        <f t="shared" si="83"/>
        <v>12.3</v>
      </c>
      <c r="G915" s="55">
        <v>0</v>
      </c>
      <c r="H915" s="55"/>
      <c r="I915" s="55">
        <v>12.3</v>
      </c>
      <c r="J915" s="55">
        <v>0</v>
      </c>
    </row>
    <row r="916" spans="1:10" ht="16.5" customHeight="1">
      <c r="A916" s="113"/>
      <c r="B916" s="50" t="s">
        <v>1</v>
      </c>
      <c r="C916" s="50"/>
      <c r="D916" s="50"/>
      <c r="E916" s="96"/>
      <c r="F916" s="55">
        <f>SUM(F910:F915)</f>
        <v>61.8</v>
      </c>
      <c r="G916" s="55">
        <f>SUM(G910:G915)</f>
        <v>0</v>
      </c>
      <c r="H916" s="55">
        <f>SUM(H910:H915)</f>
        <v>0</v>
      </c>
      <c r="I916" s="55">
        <f>SUM(I910:I915)</f>
        <v>61.8</v>
      </c>
      <c r="J916" s="55">
        <f>SUM(J910:J915)</f>
        <v>0</v>
      </c>
    </row>
    <row r="917" spans="1:10" ht="15.75" customHeight="1">
      <c r="A917" s="134">
        <f>A910+1</f>
        <v>116</v>
      </c>
      <c r="B917" s="118" t="s">
        <v>54</v>
      </c>
      <c r="C917" s="118" t="s">
        <v>61</v>
      </c>
      <c r="D917" s="107" t="s">
        <v>74</v>
      </c>
      <c r="E917" s="4">
        <v>2019</v>
      </c>
      <c r="F917" s="55">
        <f aca="true" t="shared" si="84" ref="F917:F922">SUM(G917:J917)</f>
        <v>36</v>
      </c>
      <c r="G917" s="55">
        <v>0</v>
      </c>
      <c r="H917" s="55">
        <v>32.4</v>
      </c>
      <c r="I917" s="55">
        <v>3.6</v>
      </c>
      <c r="J917" s="55">
        <v>0</v>
      </c>
    </row>
    <row r="918" spans="1:10" ht="15.75">
      <c r="A918" s="112"/>
      <c r="B918" s="112"/>
      <c r="C918" s="108"/>
      <c r="D918" s="108"/>
      <c r="E918" s="4">
        <v>2020</v>
      </c>
      <c r="F918" s="55">
        <f t="shared" si="84"/>
        <v>10.206000000000001</v>
      </c>
      <c r="G918" s="55">
        <v>0</v>
      </c>
      <c r="H918" s="55">
        <v>8.976</v>
      </c>
      <c r="I918" s="55">
        <v>1.23</v>
      </c>
      <c r="J918" s="55">
        <v>0</v>
      </c>
    </row>
    <row r="919" spans="1:10" ht="15.75">
      <c r="A919" s="112"/>
      <c r="B919" s="112"/>
      <c r="C919" s="108"/>
      <c r="D919" s="108"/>
      <c r="E919" s="4">
        <v>2021</v>
      </c>
      <c r="F919" s="55">
        <f t="shared" si="84"/>
        <v>10.200000000000001</v>
      </c>
      <c r="G919" s="55">
        <v>0</v>
      </c>
      <c r="H919" s="55">
        <v>8.976</v>
      </c>
      <c r="I919" s="55">
        <v>1.224</v>
      </c>
      <c r="J919" s="55">
        <v>0</v>
      </c>
    </row>
    <row r="920" spans="1:10" ht="15.75">
      <c r="A920" s="112"/>
      <c r="B920" s="112"/>
      <c r="C920" s="108"/>
      <c r="D920" s="108"/>
      <c r="E920" s="4">
        <v>2022</v>
      </c>
      <c r="F920" s="55">
        <f t="shared" si="84"/>
        <v>10.176</v>
      </c>
      <c r="G920" s="55">
        <v>0</v>
      </c>
      <c r="H920" s="55">
        <v>8.976</v>
      </c>
      <c r="I920" s="55">
        <v>1.2</v>
      </c>
      <c r="J920" s="55">
        <v>0</v>
      </c>
    </row>
    <row r="921" spans="1:10" ht="15.75">
      <c r="A921" s="112"/>
      <c r="B921" s="112"/>
      <c r="C921" s="108"/>
      <c r="D921" s="108"/>
      <c r="E921" s="4">
        <v>2023</v>
      </c>
      <c r="F921" s="55">
        <f t="shared" si="84"/>
        <v>10.379999999999999</v>
      </c>
      <c r="G921" s="55"/>
      <c r="H921" s="55">
        <v>9.18</v>
      </c>
      <c r="I921" s="55">
        <v>1.2</v>
      </c>
      <c r="J921" s="55"/>
    </row>
    <row r="922" spans="1:10" ht="15.75">
      <c r="A922" s="112"/>
      <c r="B922" s="113"/>
      <c r="C922" s="109"/>
      <c r="D922" s="109"/>
      <c r="E922" s="4">
        <v>2024</v>
      </c>
      <c r="F922" s="55">
        <f t="shared" si="84"/>
        <v>3.6</v>
      </c>
      <c r="G922" s="55">
        <v>0</v>
      </c>
      <c r="H922" s="55"/>
      <c r="I922" s="55">
        <v>3.6</v>
      </c>
      <c r="J922" s="55">
        <v>0</v>
      </c>
    </row>
    <row r="923" spans="1:10" ht="15.75">
      <c r="A923" s="113"/>
      <c r="B923" s="50" t="s">
        <v>1</v>
      </c>
      <c r="C923" s="50"/>
      <c r="D923" s="50"/>
      <c r="E923" s="96"/>
      <c r="F923" s="55">
        <f>SUM(F917:F922)</f>
        <v>80.562</v>
      </c>
      <c r="G923" s="55">
        <f>SUM(G917:G922)</f>
        <v>0</v>
      </c>
      <c r="H923" s="55">
        <f>SUM(H917:H922)</f>
        <v>68.508</v>
      </c>
      <c r="I923" s="55">
        <f>SUM(I917:I922)</f>
        <v>12.054</v>
      </c>
      <c r="J923" s="55">
        <f>SUM(J917:J922)</f>
        <v>0</v>
      </c>
    </row>
    <row r="924" spans="1:10" ht="15.75" customHeight="1">
      <c r="A924" s="134">
        <f>A917+1</f>
        <v>117</v>
      </c>
      <c r="B924" s="107" t="s">
        <v>16</v>
      </c>
      <c r="C924" s="107" t="s">
        <v>61</v>
      </c>
      <c r="D924" s="107" t="s">
        <v>74</v>
      </c>
      <c r="E924" s="4">
        <v>2019</v>
      </c>
      <c r="F924" s="55">
        <f aca="true" t="shared" si="85" ref="F924:F929">SUM(G924:J924)</f>
        <v>1254.6</v>
      </c>
      <c r="G924" s="55">
        <v>0</v>
      </c>
      <c r="H924" s="55"/>
      <c r="I924" s="55">
        <v>1254.6</v>
      </c>
      <c r="J924" s="55">
        <v>0</v>
      </c>
    </row>
    <row r="925" spans="1:10" ht="15.75">
      <c r="A925" s="112"/>
      <c r="B925" s="112"/>
      <c r="C925" s="108"/>
      <c r="D925" s="108"/>
      <c r="E925" s="4">
        <v>2020</v>
      </c>
      <c r="F925" s="55">
        <f t="shared" si="85"/>
        <v>1242.8631500000001</v>
      </c>
      <c r="G925" s="55">
        <v>0</v>
      </c>
      <c r="H925" s="55"/>
      <c r="I925" s="55">
        <v>1242.8631500000001</v>
      </c>
      <c r="J925" s="55">
        <v>0</v>
      </c>
    </row>
    <row r="926" spans="1:10" ht="15.75">
      <c r="A926" s="112"/>
      <c r="B926" s="112"/>
      <c r="C926" s="108"/>
      <c r="D926" s="108"/>
      <c r="E926" s="4">
        <v>2021</v>
      </c>
      <c r="F926" s="55">
        <f t="shared" si="85"/>
        <v>1461.83</v>
      </c>
      <c r="G926" s="55">
        <v>0</v>
      </c>
      <c r="H926" s="55"/>
      <c r="I926" s="55">
        <v>1461.83</v>
      </c>
      <c r="J926" s="55"/>
    </row>
    <row r="927" spans="1:10" ht="15.75">
      <c r="A927" s="112"/>
      <c r="B927" s="112"/>
      <c r="C927" s="108"/>
      <c r="D927" s="108"/>
      <c r="E927" s="4">
        <v>2022</v>
      </c>
      <c r="F927" s="55">
        <f t="shared" si="85"/>
        <v>1431</v>
      </c>
      <c r="G927" s="55">
        <v>0</v>
      </c>
      <c r="H927" s="55"/>
      <c r="I927" s="55">
        <v>1431</v>
      </c>
      <c r="J927" s="55"/>
    </row>
    <row r="928" spans="1:10" ht="15.75">
      <c r="A928" s="112"/>
      <c r="B928" s="112"/>
      <c r="C928" s="108"/>
      <c r="D928" s="108"/>
      <c r="E928" s="4">
        <v>2023</v>
      </c>
      <c r="F928" s="55">
        <f t="shared" si="85"/>
        <v>1394.4</v>
      </c>
      <c r="G928" s="55"/>
      <c r="H928" s="55"/>
      <c r="I928" s="55">
        <v>1394.4</v>
      </c>
      <c r="J928" s="55"/>
    </row>
    <row r="929" spans="1:10" ht="15.75">
      <c r="A929" s="112"/>
      <c r="B929" s="113"/>
      <c r="C929" s="109"/>
      <c r="D929" s="109"/>
      <c r="E929" s="4">
        <v>2024</v>
      </c>
      <c r="F929" s="55">
        <f t="shared" si="85"/>
        <v>1681.9</v>
      </c>
      <c r="G929" s="55">
        <v>0</v>
      </c>
      <c r="H929" s="55"/>
      <c r="I929" s="55">
        <v>1681.9</v>
      </c>
      <c r="J929" s="55">
        <v>0</v>
      </c>
    </row>
    <row r="930" spans="1:10" ht="15.75">
      <c r="A930" s="113"/>
      <c r="B930" s="49" t="s">
        <v>1</v>
      </c>
      <c r="C930" s="49"/>
      <c r="D930" s="49"/>
      <c r="E930" s="96"/>
      <c r="F930" s="55">
        <f>SUM(F924:F929)</f>
        <v>8466.593149999999</v>
      </c>
      <c r="G930" s="55">
        <f>SUM(G924:G929)</f>
        <v>0</v>
      </c>
      <c r="H930" s="55">
        <f>SUM(H924:H929)</f>
        <v>0</v>
      </c>
      <c r="I930" s="55">
        <f>SUM(I924:I929)</f>
        <v>8466.593149999999</v>
      </c>
      <c r="J930" s="55">
        <f>SUM(J924:J929)</f>
        <v>0</v>
      </c>
    </row>
    <row r="931" spans="1:10" ht="15.75" customHeight="1">
      <c r="A931" s="134">
        <f>A924+1</f>
        <v>118</v>
      </c>
      <c r="B931" s="107" t="s">
        <v>67</v>
      </c>
      <c r="C931" s="107" t="s">
        <v>61</v>
      </c>
      <c r="D931" s="107" t="s">
        <v>75</v>
      </c>
      <c r="E931" s="4">
        <v>2019</v>
      </c>
      <c r="F931" s="102">
        <f aca="true" t="shared" si="86" ref="F931:F936">SUM(G931:J931)</f>
        <v>1087.4</v>
      </c>
      <c r="G931" s="102">
        <f aca="true" t="shared" si="87" ref="G931:J936">SUM(G938,G959,G1022)</f>
        <v>0</v>
      </c>
      <c r="H931" s="102">
        <f t="shared" si="87"/>
        <v>270</v>
      </c>
      <c r="I931" s="102">
        <f t="shared" si="87"/>
        <v>817.4</v>
      </c>
      <c r="J931" s="102">
        <f t="shared" si="87"/>
        <v>0</v>
      </c>
    </row>
    <row r="932" spans="1:10" ht="15.75">
      <c r="A932" s="112"/>
      <c r="B932" s="112"/>
      <c r="C932" s="108"/>
      <c r="D932" s="108"/>
      <c r="E932" s="4">
        <v>2020</v>
      </c>
      <c r="F932" s="102">
        <f t="shared" si="86"/>
        <v>962.8159999999998</v>
      </c>
      <c r="G932" s="102">
        <f t="shared" si="87"/>
        <v>0</v>
      </c>
      <c r="H932" s="102">
        <f t="shared" si="87"/>
        <v>246.4</v>
      </c>
      <c r="I932" s="102">
        <f t="shared" si="87"/>
        <v>716.4159999999998</v>
      </c>
      <c r="J932" s="102">
        <f t="shared" si="87"/>
        <v>0</v>
      </c>
    </row>
    <row r="933" spans="1:10" ht="15.75">
      <c r="A933" s="112"/>
      <c r="B933" s="112"/>
      <c r="C933" s="108"/>
      <c r="D933" s="108"/>
      <c r="E933" s="4">
        <v>2021</v>
      </c>
      <c r="F933" s="102">
        <f t="shared" si="86"/>
        <v>1402.7000000000003</v>
      </c>
      <c r="G933" s="102">
        <f t="shared" si="87"/>
        <v>0</v>
      </c>
      <c r="H933" s="102">
        <f t="shared" si="87"/>
        <v>246.4</v>
      </c>
      <c r="I933" s="102">
        <f t="shared" si="87"/>
        <v>1156.3000000000002</v>
      </c>
      <c r="J933" s="102">
        <f t="shared" si="87"/>
        <v>0</v>
      </c>
    </row>
    <row r="934" spans="1:10" ht="15.75">
      <c r="A934" s="112"/>
      <c r="B934" s="112"/>
      <c r="C934" s="108"/>
      <c r="D934" s="108"/>
      <c r="E934" s="4">
        <v>2022</v>
      </c>
      <c r="F934" s="102">
        <f t="shared" si="86"/>
        <v>1379.9</v>
      </c>
      <c r="G934" s="102">
        <f t="shared" si="87"/>
        <v>0</v>
      </c>
      <c r="H934" s="102">
        <f t="shared" si="87"/>
        <v>246.4</v>
      </c>
      <c r="I934" s="102">
        <f t="shared" si="87"/>
        <v>1133.5</v>
      </c>
      <c r="J934" s="102">
        <f t="shared" si="87"/>
        <v>0</v>
      </c>
    </row>
    <row r="935" spans="1:10" ht="15.75">
      <c r="A935" s="112"/>
      <c r="B935" s="112"/>
      <c r="C935" s="108"/>
      <c r="D935" s="108"/>
      <c r="E935" s="4">
        <v>2023</v>
      </c>
      <c r="F935" s="102">
        <f t="shared" si="86"/>
        <v>1356.6</v>
      </c>
      <c r="G935" s="102">
        <f t="shared" si="87"/>
        <v>0</v>
      </c>
      <c r="H935" s="102">
        <f t="shared" si="87"/>
        <v>252</v>
      </c>
      <c r="I935" s="102">
        <f t="shared" si="87"/>
        <v>1104.6</v>
      </c>
      <c r="J935" s="102">
        <f t="shared" si="87"/>
        <v>0</v>
      </c>
    </row>
    <row r="936" spans="1:10" ht="15.75">
      <c r="A936" s="112"/>
      <c r="B936" s="113"/>
      <c r="C936" s="109"/>
      <c r="D936" s="109"/>
      <c r="E936" s="4">
        <v>2024</v>
      </c>
      <c r="F936" s="102">
        <f t="shared" si="86"/>
        <v>1016.8000000000002</v>
      </c>
      <c r="G936" s="102">
        <f t="shared" si="87"/>
        <v>0</v>
      </c>
      <c r="H936" s="102">
        <f t="shared" si="87"/>
        <v>0</v>
      </c>
      <c r="I936" s="102">
        <f t="shared" si="87"/>
        <v>1016.8000000000002</v>
      </c>
      <c r="J936" s="102">
        <f t="shared" si="87"/>
        <v>0</v>
      </c>
    </row>
    <row r="937" spans="1:10" ht="15.75">
      <c r="A937" s="113"/>
      <c r="B937" s="49" t="s">
        <v>1</v>
      </c>
      <c r="C937" s="49"/>
      <c r="D937" s="49"/>
      <c r="E937" s="96"/>
      <c r="F937" s="102">
        <f>SUM(F931:F936)</f>
        <v>7206.216000000001</v>
      </c>
      <c r="G937" s="102">
        <f>SUM(G931:G936)</f>
        <v>0</v>
      </c>
      <c r="H937" s="102">
        <f>SUM(H931:H936)</f>
        <v>1261.1999999999998</v>
      </c>
      <c r="I937" s="102">
        <f>SUM(I931:I936)</f>
        <v>5945.0160000000005</v>
      </c>
      <c r="J937" s="102">
        <f>SUM(J931:J936)</f>
        <v>0</v>
      </c>
    </row>
    <row r="938" spans="1:10" ht="15.75" customHeight="1">
      <c r="A938" s="134">
        <f>A931+1</f>
        <v>119</v>
      </c>
      <c r="B938" s="107" t="s">
        <v>17</v>
      </c>
      <c r="C938" s="107" t="s">
        <v>61</v>
      </c>
      <c r="D938" s="107" t="s">
        <v>75</v>
      </c>
      <c r="E938" s="9">
        <v>2019</v>
      </c>
      <c r="F938" s="56">
        <f aca="true" t="shared" si="88" ref="F938:F943">SUM(G938:J938)</f>
        <v>33.2</v>
      </c>
      <c r="G938" s="56">
        <f aca="true" t="shared" si="89" ref="G938:J943">SUM(G945,G952)</f>
        <v>0</v>
      </c>
      <c r="H938" s="56">
        <f t="shared" si="89"/>
        <v>0</v>
      </c>
      <c r="I938" s="56">
        <f t="shared" si="89"/>
        <v>33.2</v>
      </c>
      <c r="J938" s="56">
        <f t="shared" si="89"/>
        <v>0</v>
      </c>
    </row>
    <row r="939" spans="1:10" ht="15.75">
      <c r="A939" s="112"/>
      <c r="B939" s="108"/>
      <c r="C939" s="108"/>
      <c r="D939" s="108"/>
      <c r="E939" s="9">
        <v>2020</v>
      </c>
      <c r="F939" s="56">
        <f t="shared" si="88"/>
        <v>89.3</v>
      </c>
      <c r="G939" s="56">
        <f t="shared" si="89"/>
        <v>0</v>
      </c>
      <c r="H939" s="56">
        <f t="shared" si="89"/>
        <v>0</v>
      </c>
      <c r="I939" s="56">
        <f t="shared" si="89"/>
        <v>89.3</v>
      </c>
      <c r="J939" s="56">
        <f t="shared" si="89"/>
        <v>0</v>
      </c>
    </row>
    <row r="940" spans="1:10" ht="15.75">
      <c r="A940" s="112"/>
      <c r="B940" s="108"/>
      <c r="C940" s="108"/>
      <c r="D940" s="108"/>
      <c r="E940" s="9">
        <v>2021</v>
      </c>
      <c r="F940" s="56">
        <f t="shared" si="88"/>
        <v>15</v>
      </c>
      <c r="G940" s="56">
        <f t="shared" si="89"/>
        <v>0</v>
      </c>
      <c r="H940" s="56">
        <f t="shared" si="89"/>
        <v>0</v>
      </c>
      <c r="I940" s="56">
        <f t="shared" si="89"/>
        <v>15</v>
      </c>
      <c r="J940" s="56">
        <f t="shared" si="89"/>
        <v>0</v>
      </c>
    </row>
    <row r="941" spans="1:10" ht="15.75">
      <c r="A941" s="112"/>
      <c r="B941" s="108"/>
      <c r="C941" s="108"/>
      <c r="D941" s="108"/>
      <c r="E941" s="9">
        <v>2022</v>
      </c>
      <c r="F941" s="56">
        <f t="shared" si="88"/>
        <v>14.7</v>
      </c>
      <c r="G941" s="56">
        <f t="shared" si="89"/>
        <v>0</v>
      </c>
      <c r="H941" s="56">
        <f t="shared" si="89"/>
        <v>0</v>
      </c>
      <c r="I941" s="56">
        <f t="shared" si="89"/>
        <v>14.7</v>
      </c>
      <c r="J941" s="56">
        <f t="shared" si="89"/>
        <v>0</v>
      </c>
    </row>
    <row r="942" spans="1:10" ht="15.75">
      <c r="A942" s="112"/>
      <c r="B942" s="108"/>
      <c r="C942" s="108"/>
      <c r="D942" s="108"/>
      <c r="E942" s="9">
        <v>2023</v>
      </c>
      <c r="F942" s="56">
        <f t="shared" si="88"/>
        <v>14.3</v>
      </c>
      <c r="G942" s="56">
        <f t="shared" si="89"/>
        <v>0</v>
      </c>
      <c r="H942" s="56">
        <f t="shared" si="89"/>
        <v>0</v>
      </c>
      <c r="I942" s="56">
        <f t="shared" si="89"/>
        <v>14.3</v>
      </c>
      <c r="J942" s="56">
        <f t="shared" si="89"/>
        <v>0</v>
      </c>
    </row>
    <row r="943" spans="1:10" ht="15.75">
      <c r="A943" s="112"/>
      <c r="B943" s="109"/>
      <c r="C943" s="109"/>
      <c r="D943" s="109"/>
      <c r="E943" s="9">
        <v>2024</v>
      </c>
      <c r="F943" s="56">
        <f t="shared" si="88"/>
        <v>33.2</v>
      </c>
      <c r="G943" s="56">
        <f t="shared" si="89"/>
        <v>0</v>
      </c>
      <c r="H943" s="56">
        <f t="shared" si="89"/>
        <v>0</v>
      </c>
      <c r="I943" s="56">
        <f t="shared" si="89"/>
        <v>33.2</v>
      </c>
      <c r="J943" s="56">
        <f t="shared" si="89"/>
        <v>0</v>
      </c>
    </row>
    <row r="944" spans="1:10" ht="15.75">
      <c r="A944" s="113"/>
      <c r="B944" s="49" t="s">
        <v>207</v>
      </c>
      <c r="C944" s="49"/>
      <c r="D944" s="49"/>
      <c r="E944" s="96"/>
      <c r="F944" s="54">
        <f>SUM(F938:F943)</f>
        <v>199.7</v>
      </c>
      <c r="G944" s="54">
        <f>SUM(G938:G943)</f>
        <v>0</v>
      </c>
      <c r="H944" s="54">
        <f>SUM(H938:H943)</f>
        <v>0</v>
      </c>
      <c r="I944" s="54">
        <f>SUM(I938:I943)</f>
        <v>199.7</v>
      </c>
      <c r="J944" s="54">
        <f>SUM(J938:J943)</f>
        <v>0</v>
      </c>
    </row>
    <row r="945" spans="1:10" ht="15.75" customHeight="1">
      <c r="A945" s="134">
        <f>A938+1</f>
        <v>120</v>
      </c>
      <c r="B945" s="118" t="s">
        <v>55</v>
      </c>
      <c r="C945" s="118" t="s">
        <v>61</v>
      </c>
      <c r="D945" s="107" t="s">
        <v>75</v>
      </c>
      <c r="E945" s="4">
        <v>2019</v>
      </c>
      <c r="F945" s="55">
        <f aca="true" t="shared" si="90" ref="F945:F950">SUM(G945:J945)</f>
        <v>33.2</v>
      </c>
      <c r="G945" s="55">
        <v>0</v>
      </c>
      <c r="H945" s="55"/>
      <c r="I945" s="55">
        <v>33.2</v>
      </c>
      <c r="J945" s="55">
        <v>0</v>
      </c>
    </row>
    <row r="946" spans="1:10" ht="15.75">
      <c r="A946" s="112"/>
      <c r="B946" s="108"/>
      <c r="C946" s="108"/>
      <c r="D946" s="108"/>
      <c r="E946" s="4">
        <v>2020</v>
      </c>
      <c r="F946" s="55">
        <f t="shared" si="90"/>
        <v>12.3</v>
      </c>
      <c r="G946" s="55">
        <v>0</v>
      </c>
      <c r="H946" s="55"/>
      <c r="I946" s="55">
        <v>12.3</v>
      </c>
      <c r="J946" s="55">
        <v>0</v>
      </c>
    </row>
    <row r="947" spans="1:10" ht="15.75">
      <c r="A947" s="112"/>
      <c r="B947" s="108"/>
      <c r="C947" s="108"/>
      <c r="D947" s="108"/>
      <c r="E947" s="4">
        <v>2021</v>
      </c>
      <c r="F947" s="55">
        <f t="shared" si="90"/>
        <v>15</v>
      </c>
      <c r="G947" s="55">
        <v>0</v>
      </c>
      <c r="H947" s="55"/>
      <c r="I947" s="55">
        <v>15</v>
      </c>
      <c r="J947" s="55">
        <v>0</v>
      </c>
    </row>
    <row r="948" spans="1:10" ht="15.75">
      <c r="A948" s="112"/>
      <c r="B948" s="108"/>
      <c r="C948" s="108"/>
      <c r="D948" s="108"/>
      <c r="E948" s="4">
        <v>2022</v>
      </c>
      <c r="F948" s="55">
        <f t="shared" si="90"/>
        <v>14.7</v>
      </c>
      <c r="G948" s="55">
        <v>0</v>
      </c>
      <c r="H948" s="55"/>
      <c r="I948" s="55">
        <v>14.7</v>
      </c>
      <c r="J948" s="55">
        <v>0</v>
      </c>
    </row>
    <row r="949" spans="1:10" ht="15.75">
      <c r="A949" s="112"/>
      <c r="B949" s="108"/>
      <c r="C949" s="108"/>
      <c r="D949" s="108"/>
      <c r="E949" s="4">
        <v>2023</v>
      </c>
      <c r="F949" s="55">
        <f t="shared" si="90"/>
        <v>14.3</v>
      </c>
      <c r="G949" s="55"/>
      <c r="H949" s="55"/>
      <c r="I949" s="55">
        <v>14.3</v>
      </c>
      <c r="J949" s="55"/>
    </row>
    <row r="950" spans="1:10" ht="15.75">
      <c r="A950" s="112"/>
      <c r="B950" s="109"/>
      <c r="C950" s="109"/>
      <c r="D950" s="109"/>
      <c r="E950" s="4">
        <v>2024</v>
      </c>
      <c r="F950" s="55">
        <f t="shared" si="90"/>
        <v>33.2</v>
      </c>
      <c r="G950" s="55">
        <v>0</v>
      </c>
      <c r="H950" s="55"/>
      <c r="I950" s="55">
        <v>33.2</v>
      </c>
      <c r="J950" s="55">
        <v>0</v>
      </c>
    </row>
    <row r="951" spans="1:10" ht="15.75">
      <c r="A951" s="113"/>
      <c r="B951" s="50" t="s">
        <v>207</v>
      </c>
      <c r="C951" s="49"/>
      <c r="D951" s="49"/>
      <c r="E951" s="96"/>
      <c r="F951" s="54">
        <f>SUM(F945:F950)</f>
        <v>122.7</v>
      </c>
      <c r="G951" s="54">
        <f>SUM(G945:G950)</f>
        <v>0</v>
      </c>
      <c r="H951" s="54">
        <f>SUM(H945:H950)</f>
        <v>0</v>
      </c>
      <c r="I951" s="54">
        <f>SUM(I945:I950)</f>
        <v>122.7</v>
      </c>
      <c r="J951" s="54">
        <f>SUM(J945:J950)</f>
        <v>0</v>
      </c>
    </row>
    <row r="952" spans="1:10" ht="15.75" customHeight="1">
      <c r="A952" s="134">
        <f>A945+1</f>
        <v>121</v>
      </c>
      <c r="B952" s="118" t="s">
        <v>56</v>
      </c>
      <c r="C952" s="118" t="s">
        <v>61</v>
      </c>
      <c r="D952" s="107" t="s">
        <v>75</v>
      </c>
      <c r="E952" s="4">
        <v>2019</v>
      </c>
      <c r="F952" s="55">
        <f aca="true" t="shared" si="91" ref="F952:F957">SUM(G952:J952)</f>
        <v>0</v>
      </c>
      <c r="G952" s="55">
        <v>0</v>
      </c>
      <c r="H952" s="55"/>
      <c r="I952" s="55">
        <v>0</v>
      </c>
      <c r="J952" s="55">
        <v>0</v>
      </c>
    </row>
    <row r="953" spans="1:10" ht="15.75">
      <c r="A953" s="112"/>
      <c r="B953" s="108"/>
      <c r="C953" s="108"/>
      <c r="D953" s="108"/>
      <c r="E953" s="4">
        <v>2020</v>
      </c>
      <c r="F953" s="55">
        <f t="shared" si="91"/>
        <v>77</v>
      </c>
      <c r="G953" s="55">
        <v>0</v>
      </c>
      <c r="H953" s="55"/>
      <c r="I953" s="55">
        <v>77</v>
      </c>
      <c r="J953" s="55">
        <v>0</v>
      </c>
    </row>
    <row r="954" spans="1:10" ht="15.75">
      <c r="A954" s="112"/>
      <c r="B954" s="108"/>
      <c r="C954" s="108"/>
      <c r="D954" s="108"/>
      <c r="E954" s="4">
        <v>2021</v>
      </c>
      <c r="F954" s="55">
        <f t="shared" si="91"/>
        <v>0</v>
      </c>
      <c r="G954" s="55">
        <v>0</v>
      </c>
      <c r="H954" s="55"/>
      <c r="I954" s="55">
        <v>0</v>
      </c>
      <c r="J954" s="55">
        <v>0</v>
      </c>
    </row>
    <row r="955" spans="1:10" ht="15.75">
      <c r="A955" s="112"/>
      <c r="B955" s="108"/>
      <c r="C955" s="108"/>
      <c r="D955" s="108"/>
      <c r="E955" s="4">
        <v>2022</v>
      </c>
      <c r="F955" s="55">
        <f t="shared" si="91"/>
        <v>0</v>
      </c>
      <c r="G955" s="55">
        <v>0</v>
      </c>
      <c r="H955" s="55"/>
      <c r="I955" s="55">
        <v>0</v>
      </c>
      <c r="J955" s="55">
        <v>0</v>
      </c>
    </row>
    <row r="956" spans="1:10" ht="15.75">
      <c r="A956" s="112"/>
      <c r="B956" s="108"/>
      <c r="C956" s="108"/>
      <c r="D956" s="108"/>
      <c r="E956" s="4">
        <v>2023</v>
      </c>
      <c r="F956" s="55">
        <f t="shared" si="91"/>
        <v>0</v>
      </c>
      <c r="G956" s="55"/>
      <c r="H956" s="55"/>
      <c r="I956" s="55">
        <v>0</v>
      </c>
      <c r="J956" s="55"/>
    </row>
    <row r="957" spans="1:10" ht="15.75">
      <c r="A957" s="112"/>
      <c r="B957" s="109"/>
      <c r="C957" s="109"/>
      <c r="D957" s="109"/>
      <c r="E957" s="4">
        <v>2024</v>
      </c>
      <c r="F957" s="55">
        <f t="shared" si="91"/>
        <v>0</v>
      </c>
      <c r="G957" s="55">
        <v>0</v>
      </c>
      <c r="H957" s="55"/>
      <c r="I957" s="55">
        <v>0</v>
      </c>
      <c r="J957" s="55">
        <v>0</v>
      </c>
    </row>
    <row r="958" spans="1:10" ht="15.75">
      <c r="A958" s="113"/>
      <c r="B958" s="50" t="s">
        <v>207</v>
      </c>
      <c r="C958" s="88"/>
      <c r="D958" s="88"/>
      <c r="E958" s="4"/>
      <c r="F958" s="55">
        <f>SUM(F952:F957)</f>
        <v>77</v>
      </c>
      <c r="G958" s="55">
        <f>SUM(G952:G957)</f>
        <v>0</v>
      </c>
      <c r="H958" s="55">
        <f>SUM(H952:H957)</f>
        <v>0</v>
      </c>
      <c r="I958" s="55">
        <f>SUM(I952:I957)</f>
        <v>77</v>
      </c>
      <c r="J958" s="55">
        <f>SUM(J952:J957)</f>
        <v>0</v>
      </c>
    </row>
    <row r="959" spans="1:10" ht="15.75" customHeight="1">
      <c r="A959" s="134">
        <f>A952+1</f>
        <v>122</v>
      </c>
      <c r="B959" s="107" t="s">
        <v>128</v>
      </c>
      <c r="C959" s="107" t="s">
        <v>61</v>
      </c>
      <c r="D959" s="107" t="s">
        <v>76</v>
      </c>
      <c r="E959" s="9">
        <v>2019</v>
      </c>
      <c r="F959" s="56">
        <f aca="true" t="shared" si="92" ref="F959:F964">SUM(G959:J959)</f>
        <v>985.3</v>
      </c>
      <c r="G959" s="56">
        <f aca="true" t="shared" si="93" ref="G959:J964">SUM(G966,G973,G980,G987,G994,G1001,G1008,G1015)</f>
        <v>0</v>
      </c>
      <c r="H959" s="56">
        <f t="shared" si="93"/>
        <v>270</v>
      </c>
      <c r="I959" s="56">
        <f t="shared" si="93"/>
        <v>715.3</v>
      </c>
      <c r="J959" s="56">
        <f t="shared" si="93"/>
        <v>0</v>
      </c>
    </row>
    <row r="960" spans="1:10" ht="20.25" customHeight="1">
      <c r="A960" s="112"/>
      <c r="B960" s="108"/>
      <c r="C960" s="108"/>
      <c r="D960" s="108"/>
      <c r="E960" s="9">
        <v>2020</v>
      </c>
      <c r="F960" s="56">
        <f t="shared" si="92"/>
        <v>851.9999999999999</v>
      </c>
      <c r="G960" s="56">
        <f t="shared" si="93"/>
        <v>0</v>
      </c>
      <c r="H960" s="56">
        <f t="shared" si="93"/>
        <v>246.4</v>
      </c>
      <c r="I960" s="56">
        <f t="shared" si="93"/>
        <v>605.5999999999999</v>
      </c>
      <c r="J960" s="56">
        <f t="shared" si="93"/>
        <v>0</v>
      </c>
    </row>
    <row r="961" spans="1:10" ht="15.75">
      <c r="A961" s="112"/>
      <c r="B961" s="108"/>
      <c r="C961" s="108"/>
      <c r="D961" s="108"/>
      <c r="E961" s="9">
        <v>2021</v>
      </c>
      <c r="F961" s="56">
        <f t="shared" si="92"/>
        <v>1163.7</v>
      </c>
      <c r="G961" s="56">
        <f t="shared" si="93"/>
        <v>0</v>
      </c>
      <c r="H961" s="56">
        <f t="shared" si="93"/>
        <v>246.4</v>
      </c>
      <c r="I961" s="56">
        <f t="shared" si="93"/>
        <v>917.3000000000001</v>
      </c>
      <c r="J961" s="56">
        <f t="shared" si="93"/>
        <v>0</v>
      </c>
    </row>
    <row r="962" spans="1:10" ht="15.75">
      <c r="A962" s="112"/>
      <c r="B962" s="108"/>
      <c r="C962" s="108"/>
      <c r="D962" s="108"/>
      <c r="E962" s="9">
        <v>2022</v>
      </c>
      <c r="F962" s="56">
        <f t="shared" si="92"/>
        <v>1145.5</v>
      </c>
      <c r="G962" s="56">
        <f t="shared" si="93"/>
        <v>0</v>
      </c>
      <c r="H962" s="56">
        <f t="shared" si="93"/>
        <v>246.4</v>
      </c>
      <c r="I962" s="56">
        <f t="shared" si="93"/>
        <v>899.1</v>
      </c>
      <c r="J962" s="56">
        <f t="shared" si="93"/>
        <v>0</v>
      </c>
    </row>
    <row r="963" spans="1:10" ht="15.75">
      <c r="A963" s="112"/>
      <c r="B963" s="108"/>
      <c r="C963" s="108"/>
      <c r="D963" s="108"/>
      <c r="E963" s="9">
        <v>2023</v>
      </c>
      <c r="F963" s="56">
        <f t="shared" si="92"/>
        <v>1128.2</v>
      </c>
      <c r="G963" s="56">
        <f t="shared" si="93"/>
        <v>0</v>
      </c>
      <c r="H963" s="56">
        <f t="shared" si="93"/>
        <v>252</v>
      </c>
      <c r="I963" s="56">
        <f t="shared" si="93"/>
        <v>876.2</v>
      </c>
      <c r="J963" s="56">
        <f t="shared" si="93"/>
        <v>0</v>
      </c>
    </row>
    <row r="964" spans="1:10" ht="15.75">
      <c r="A964" s="112"/>
      <c r="B964" s="109"/>
      <c r="C964" s="109"/>
      <c r="D964" s="109"/>
      <c r="E964" s="9">
        <v>2024</v>
      </c>
      <c r="F964" s="56">
        <f t="shared" si="92"/>
        <v>809.4000000000001</v>
      </c>
      <c r="G964" s="56">
        <f t="shared" si="93"/>
        <v>0</v>
      </c>
      <c r="H964" s="56">
        <f t="shared" si="93"/>
        <v>0</v>
      </c>
      <c r="I964" s="56">
        <f t="shared" si="93"/>
        <v>809.4000000000001</v>
      </c>
      <c r="J964" s="56">
        <f t="shared" si="93"/>
        <v>0</v>
      </c>
    </row>
    <row r="965" spans="1:10" ht="15.75">
      <c r="A965" s="113"/>
      <c r="B965" s="50" t="s">
        <v>207</v>
      </c>
      <c r="C965" s="87"/>
      <c r="D965" s="87"/>
      <c r="E965" s="9"/>
      <c r="F965" s="56">
        <f aca="true" t="shared" si="94" ref="F965:F972">SUM(G965:J965)</f>
        <v>6084.099999999999</v>
      </c>
      <c r="G965" s="56">
        <f>SUM(G959:G964)</f>
        <v>0</v>
      </c>
      <c r="H965" s="56">
        <f>SUM(H959:H964)</f>
        <v>1261.1999999999998</v>
      </c>
      <c r="I965" s="56">
        <f>SUM(I959:I964)</f>
        <v>4822.9</v>
      </c>
      <c r="J965" s="56">
        <f>SUM(J959:J964)</f>
        <v>0</v>
      </c>
    </row>
    <row r="966" spans="1:10" ht="15.75" customHeight="1">
      <c r="A966" s="134">
        <f>A959+1</f>
        <v>123</v>
      </c>
      <c r="B966" s="107" t="s">
        <v>57</v>
      </c>
      <c r="C966" s="107" t="s">
        <v>61</v>
      </c>
      <c r="D966" s="107" t="s">
        <v>76</v>
      </c>
      <c r="E966" s="4">
        <v>2019</v>
      </c>
      <c r="F966" s="55">
        <f t="shared" si="94"/>
        <v>578.4</v>
      </c>
      <c r="G966" s="55"/>
      <c r="H966" s="55">
        <v>270</v>
      </c>
      <c r="I966" s="55">
        <v>308.4</v>
      </c>
      <c r="J966" s="55"/>
    </row>
    <row r="967" spans="1:10" ht="15.75">
      <c r="A967" s="112"/>
      <c r="B967" s="108"/>
      <c r="C967" s="108"/>
      <c r="D967" s="108"/>
      <c r="E967" s="4">
        <v>2020</v>
      </c>
      <c r="F967" s="55">
        <f t="shared" si="94"/>
        <v>642.4</v>
      </c>
      <c r="G967" s="55"/>
      <c r="H967" s="55">
        <v>246.4</v>
      </c>
      <c r="I967" s="55">
        <v>396</v>
      </c>
      <c r="J967" s="55"/>
    </row>
    <row r="968" spans="1:10" ht="15.75">
      <c r="A968" s="112"/>
      <c r="B968" s="108"/>
      <c r="C968" s="108"/>
      <c r="D968" s="108"/>
      <c r="E968" s="4">
        <v>2021</v>
      </c>
      <c r="F968" s="55">
        <f t="shared" si="94"/>
        <v>668</v>
      </c>
      <c r="G968" s="55"/>
      <c r="H968" s="55">
        <v>246.4</v>
      </c>
      <c r="I968" s="55">
        <v>421.6</v>
      </c>
      <c r="J968" s="55"/>
    </row>
    <row r="969" spans="1:10" ht="15.75">
      <c r="A969" s="112"/>
      <c r="B969" s="108"/>
      <c r="C969" s="108"/>
      <c r="D969" s="108"/>
      <c r="E969" s="4">
        <v>2022</v>
      </c>
      <c r="F969" s="55">
        <f t="shared" si="94"/>
        <v>659.6</v>
      </c>
      <c r="G969" s="55"/>
      <c r="H969" s="55">
        <v>246.4</v>
      </c>
      <c r="I969" s="55">
        <v>413.2</v>
      </c>
      <c r="J969" s="55"/>
    </row>
    <row r="970" spans="1:10" ht="15.75">
      <c r="A970" s="112"/>
      <c r="B970" s="108"/>
      <c r="C970" s="108"/>
      <c r="D970" s="108"/>
      <c r="E970" s="4">
        <v>2023</v>
      </c>
      <c r="F970" s="55">
        <f t="shared" si="94"/>
        <v>654.7</v>
      </c>
      <c r="G970" s="55"/>
      <c r="H970" s="55">
        <v>252</v>
      </c>
      <c r="I970" s="55">
        <v>402.7</v>
      </c>
      <c r="J970" s="55"/>
    </row>
    <row r="971" spans="1:10" ht="15.75">
      <c r="A971" s="112"/>
      <c r="B971" s="109"/>
      <c r="C971" s="109"/>
      <c r="D971" s="109"/>
      <c r="E971" s="4">
        <v>2024</v>
      </c>
      <c r="F971" s="55">
        <f t="shared" si="94"/>
        <v>201.4</v>
      </c>
      <c r="G971" s="55"/>
      <c r="H971" s="55"/>
      <c r="I971" s="55">
        <v>201.4</v>
      </c>
      <c r="J971" s="55"/>
    </row>
    <row r="972" spans="1:10" ht="15.75">
      <c r="A972" s="113"/>
      <c r="B972" s="49" t="s">
        <v>207</v>
      </c>
      <c r="C972" s="87"/>
      <c r="D972" s="87"/>
      <c r="E972" s="4"/>
      <c r="F972" s="55">
        <f t="shared" si="94"/>
        <v>3404.5</v>
      </c>
      <c r="G972" s="55">
        <f>SUM(G966:G971)</f>
        <v>0</v>
      </c>
      <c r="H972" s="55">
        <f>SUM(H966:H971)</f>
        <v>1261.1999999999998</v>
      </c>
      <c r="I972" s="55">
        <f>SUM(I966:I971)</f>
        <v>2143.3</v>
      </c>
      <c r="J972" s="55">
        <f>SUM(J966:J971)</f>
        <v>0</v>
      </c>
    </row>
    <row r="973" spans="1:10" ht="15.75" customHeight="1">
      <c r="A973" s="134">
        <f>A966+1</f>
        <v>124</v>
      </c>
      <c r="B973" s="107" t="s">
        <v>129</v>
      </c>
      <c r="C973" s="107" t="s">
        <v>61</v>
      </c>
      <c r="D973" s="107" t="s">
        <v>76</v>
      </c>
      <c r="E973" s="4">
        <v>2019</v>
      </c>
      <c r="F973" s="55">
        <f aca="true" t="shared" si="95" ref="F973:F1043">SUM(G973:J973)</f>
        <v>26.3</v>
      </c>
      <c r="G973" s="55"/>
      <c r="H973" s="55"/>
      <c r="I973" s="55">
        <v>26.3</v>
      </c>
      <c r="J973" s="55"/>
    </row>
    <row r="974" spans="1:10" ht="15.75">
      <c r="A974" s="112"/>
      <c r="B974" s="108"/>
      <c r="C974" s="108"/>
      <c r="D974" s="108"/>
      <c r="E974" s="4">
        <v>2020</v>
      </c>
      <c r="F974" s="55">
        <f t="shared" si="95"/>
        <v>11.2</v>
      </c>
      <c r="G974" s="55"/>
      <c r="H974" s="55"/>
      <c r="I974" s="55">
        <v>11.2</v>
      </c>
      <c r="J974" s="55"/>
    </row>
    <row r="975" spans="1:10" ht="15.75">
      <c r="A975" s="112"/>
      <c r="B975" s="108"/>
      <c r="C975" s="108"/>
      <c r="D975" s="108"/>
      <c r="E975" s="4">
        <v>2021</v>
      </c>
      <c r="F975" s="55">
        <f t="shared" si="95"/>
        <v>26.4</v>
      </c>
      <c r="G975" s="55"/>
      <c r="H975" s="55"/>
      <c r="I975" s="55">
        <v>26.4</v>
      </c>
      <c r="J975" s="55"/>
    </row>
    <row r="976" spans="1:10" ht="15.75">
      <c r="A976" s="112"/>
      <c r="B976" s="108"/>
      <c r="C976" s="108"/>
      <c r="D976" s="108"/>
      <c r="E976" s="4">
        <v>2022</v>
      </c>
      <c r="F976" s="55">
        <f t="shared" si="95"/>
        <v>25.9</v>
      </c>
      <c r="G976" s="55"/>
      <c r="H976" s="55"/>
      <c r="I976" s="55">
        <v>25.9</v>
      </c>
      <c r="J976" s="55"/>
    </row>
    <row r="977" spans="1:10" ht="15.75">
      <c r="A977" s="112"/>
      <c r="B977" s="108"/>
      <c r="C977" s="108"/>
      <c r="D977" s="108"/>
      <c r="E977" s="4">
        <v>2023</v>
      </c>
      <c r="F977" s="55">
        <f t="shared" si="95"/>
        <v>25.2</v>
      </c>
      <c r="G977" s="55"/>
      <c r="H977" s="55"/>
      <c r="I977" s="55">
        <v>25.2</v>
      </c>
      <c r="J977" s="55"/>
    </row>
    <row r="978" spans="1:10" ht="15.75">
      <c r="A978" s="112"/>
      <c r="B978" s="109"/>
      <c r="C978" s="109"/>
      <c r="D978" s="109"/>
      <c r="E978" s="4">
        <v>2024</v>
      </c>
      <c r="F978" s="55">
        <f t="shared" si="95"/>
        <v>33</v>
      </c>
      <c r="G978" s="55"/>
      <c r="H978" s="55"/>
      <c r="I978" s="55">
        <v>33</v>
      </c>
      <c r="J978" s="55"/>
    </row>
    <row r="979" spans="1:10" ht="15.75">
      <c r="A979" s="113"/>
      <c r="B979" s="50" t="s">
        <v>207</v>
      </c>
      <c r="C979" s="87"/>
      <c r="D979" s="87"/>
      <c r="E979" s="4"/>
      <c r="F979" s="55">
        <f t="shared" si="95"/>
        <v>148</v>
      </c>
      <c r="G979" s="55">
        <f>SUM(G973:G978)</f>
        <v>0</v>
      </c>
      <c r="H979" s="55">
        <f>SUM(H973:H978)</f>
        <v>0</v>
      </c>
      <c r="I979" s="55">
        <f>SUM(I973:I978)</f>
        <v>148</v>
      </c>
      <c r="J979" s="55">
        <f>SUM(J973:J978)</f>
        <v>0</v>
      </c>
    </row>
    <row r="980" spans="1:10" ht="15.75" customHeight="1">
      <c r="A980" s="134">
        <f>A973+1</f>
        <v>125</v>
      </c>
      <c r="B980" s="107" t="s">
        <v>130</v>
      </c>
      <c r="C980" s="107" t="s">
        <v>61</v>
      </c>
      <c r="D980" s="107" t="s">
        <v>76</v>
      </c>
      <c r="E980" s="4">
        <v>2019</v>
      </c>
      <c r="F980" s="55">
        <f t="shared" si="95"/>
        <v>78.1</v>
      </c>
      <c r="G980" s="55"/>
      <c r="H980" s="55"/>
      <c r="I980" s="55">
        <v>78.1</v>
      </c>
      <c r="J980" s="55"/>
    </row>
    <row r="981" spans="1:10" ht="15.75">
      <c r="A981" s="112"/>
      <c r="B981" s="108"/>
      <c r="C981" s="108"/>
      <c r="D981" s="108"/>
      <c r="E981" s="4">
        <v>2020</v>
      </c>
      <c r="F981" s="55">
        <f t="shared" si="95"/>
        <v>18.4</v>
      </c>
      <c r="G981" s="55"/>
      <c r="H981" s="55"/>
      <c r="I981" s="55">
        <v>18.4</v>
      </c>
      <c r="J981" s="55"/>
    </row>
    <row r="982" spans="1:10" ht="15.75">
      <c r="A982" s="112"/>
      <c r="B982" s="108"/>
      <c r="C982" s="108"/>
      <c r="D982" s="108"/>
      <c r="E982" s="4">
        <v>2021</v>
      </c>
      <c r="F982" s="55">
        <f t="shared" si="95"/>
        <v>120</v>
      </c>
      <c r="G982" s="55"/>
      <c r="H982" s="55"/>
      <c r="I982" s="55">
        <v>120</v>
      </c>
      <c r="J982" s="55"/>
    </row>
    <row r="983" spans="1:10" ht="15.75">
      <c r="A983" s="112"/>
      <c r="B983" s="108"/>
      <c r="C983" s="108"/>
      <c r="D983" s="108"/>
      <c r="E983" s="4">
        <v>2022</v>
      </c>
      <c r="F983" s="55">
        <f t="shared" si="95"/>
        <v>117.6</v>
      </c>
      <c r="G983" s="55"/>
      <c r="H983" s="55"/>
      <c r="I983" s="55">
        <v>117.6</v>
      </c>
      <c r="J983" s="55"/>
    </row>
    <row r="984" spans="1:10" ht="15.75">
      <c r="A984" s="112"/>
      <c r="B984" s="108"/>
      <c r="C984" s="108"/>
      <c r="D984" s="108"/>
      <c r="E984" s="4">
        <v>2023</v>
      </c>
      <c r="F984" s="55">
        <f t="shared" si="95"/>
        <v>114.6</v>
      </c>
      <c r="G984" s="55"/>
      <c r="H984" s="55"/>
      <c r="I984" s="55">
        <v>114.6</v>
      </c>
      <c r="J984" s="55"/>
    </row>
    <row r="985" spans="1:10" ht="15.75">
      <c r="A985" s="112"/>
      <c r="B985" s="109"/>
      <c r="C985" s="109"/>
      <c r="D985" s="109"/>
      <c r="E985" s="4">
        <v>2024</v>
      </c>
      <c r="F985" s="55">
        <f t="shared" si="95"/>
        <v>131.8</v>
      </c>
      <c r="G985" s="55"/>
      <c r="H985" s="55"/>
      <c r="I985" s="55">
        <v>131.8</v>
      </c>
      <c r="J985" s="55"/>
    </row>
    <row r="986" spans="1:10" ht="15.75">
      <c r="A986" s="113"/>
      <c r="B986" s="50" t="s">
        <v>207</v>
      </c>
      <c r="C986" s="87"/>
      <c r="D986" s="87"/>
      <c r="E986" s="4"/>
      <c r="F986" s="55">
        <f t="shared" si="95"/>
        <v>580.5</v>
      </c>
      <c r="G986" s="55">
        <f>SUM(G980:G985)</f>
        <v>0</v>
      </c>
      <c r="H986" s="55">
        <f>SUM(H980:H985)</f>
        <v>0</v>
      </c>
      <c r="I986" s="55">
        <f>SUM(I980:I985)</f>
        <v>580.5</v>
      </c>
      <c r="J986" s="55">
        <f>SUM(J980:J985)</f>
        <v>0</v>
      </c>
    </row>
    <row r="987" spans="1:10" ht="15.75" customHeight="1">
      <c r="A987" s="134">
        <f>A980+1</f>
        <v>126</v>
      </c>
      <c r="B987" s="107" t="s">
        <v>131</v>
      </c>
      <c r="C987" s="107" t="s">
        <v>61</v>
      </c>
      <c r="D987" s="107" t="s">
        <v>76</v>
      </c>
      <c r="E987" s="4">
        <v>2019</v>
      </c>
      <c r="F987" s="55">
        <f t="shared" si="95"/>
        <v>24.8</v>
      </c>
      <c r="G987" s="55"/>
      <c r="H987" s="55"/>
      <c r="I987" s="55">
        <v>24.8</v>
      </c>
      <c r="J987" s="55"/>
    </row>
    <row r="988" spans="1:10" ht="15.75">
      <c r="A988" s="112"/>
      <c r="B988" s="108"/>
      <c r="C988" s="108"/>
      <c r="D988" s="108"/>
      <c r="E988" s="4">
        <v>2020</v>
      </c>
      <c r="F988" s="55">
        <f t="shared" si="95"/>
        <v>0</v>
      </c>
      <c r="G988" s="55"/>
      <c r="H988" s="55"/>
      <c r="I988" s="55">
        <v>0</v>
      </c>
      <c r="J988" s="55"/>
    </row>
    <row r="989" spans="1:10" ht="15.75">
      <c r="A989" s="112"/>
      <c r="B989" s="108"/>
      <c r="C989" s="108"/>
      <c r="D989" s="108"/>
      <c r="E989" s="4">
        <v>2021</v>
      </c>
      <c r="F989" s="55">
        <f t="shared" si="95"/>
        <v>22.1</v>
      </c>
      <c r="G989" s="55"/>
      <c r="H989" s="55"/>
      <c r="I989" s="55">
        <v>22.1</v>
      </c>
      <c r="J989" s="55"/>
    </row>
    <row r="990" spans="1:10" ht="15.75">
      <c r="A990" s="112"/>
      <c r="B990" s="108"/>
      <c r="C990" s="108"/>
      <c r="D990" s="108"/>
      <c r="E990" s="4">
        <v>2022</v>
      </c>
      <c r="F990" s="55">
        <f t="shared" si="95"/>
        <v>21.6</v>
      </c>
      <c r="G990" s="55"/>
      <c r="H990" s="55"/>
      <c r="I990" s="55">
        <v>21.6</v>
      </c>
      <c r="J990" s="55"/>
    </row>
    <row r="991" spans="1:10" ht="15.75">
      <c r="A991" s="112"/>
      <c r="B991" s="108"/>
      <c r="C991" s="108"/>
      <c r="D991" s="108"/>
      <c r="E991" s="4">
        <v>2023</v>
      </c>
      <c r="F991" s="55">
        <f t="shared" si="95"/>
        <v>21.1</v>
      </c>
      <c r="G991" s="55"/>
      <c r="H991" s="55"/>
      <c r="I991" s="55">
        <v>21.1</v>
      </c>
      <c r="J991" s="55"/>
    </row>
    <row r="992" spans="1:10" ht="15.75">
      <c r="A992" s="112"/>
      <c r="B992" s="109"/>
      <c r="C992" s="109"/>
      <c r="D992" s="109"/>
      <c r="E992" s="4">
        <v>2024</v>
      </c>
      <c r="F992" s="55">
        <f t="shared" si="95"/>
        <v>30.2</v>
      </c>
      <c r="G992" s="55"/>
      <c r="H992" s="55"/>
      <c r="I992" s="55">
        <v>30.2</v>
      </c>
      <c r="J992" s="55"/>
    </row>
    <row r="993" spans="1:10" ht="15.75">
      <c r="A993" s="113"/>
      <c r="B993" s="50" t="s">
        <v>207</v>
      </c>
      <c r="C993" s="87"/>
      <c r="D993" s="87"/>
      <c r="E993" s="4"/>
      <c r="F993" s="55">
        <f t="shared" si="95"/>
        <v>119.8</v>
      </c>
      <c r="G993" s="55">
        <f>SUM(G987:G992)</f>
        <v>0</v>
      </c>
      <c r="H993" s="55">
        <f>SUM(H987:H992)</f>
        <v>0</v>
      </c>
      <c r="I993" s="55">
        <f>SUM(I987:I992)</f>
        <v>119.8</v>
      </c>
      <c r="J993" s="55">
        <f>SUM(J987:J992)</f>
        <v>0</v>
      </c>
    </row>
    <row r="994" spans="1:10" ht="15.75" customHeight="1">
      <c r="A994" s="134">
        <f>A987+1</f>
        <v>127</v>
      </c>
      <c r="B994" s="107" t="s">
        <v>132</v>
      </c>
      <c r="C994" s="107" t="s">
        <v>61</v>
      </c>
      <c r="D994" s="107" t="s">
        <v>76</v>
      </c>
      <c r="E994" s="4">
        <v>2019</v>
      </c>
      <c r="F994" s="55">
        <f t="shared" si="95"/>
        <v>6.6</v>
      </c>
      <c r="G994" s="55"/>
      <c r="H994" s="55"/>
      <c r="I994" s="55">
        <v>6.6</v>
      </c>
      <c r="J994" s="55"/>
    </row>
    <row r="995" spans="1:10" ht="15.75">
      <c r="A995" s="112"/>
      <c r="B995" s="108"/>
      <c r="C995" s="108"/>
      <c r="D995" s="108"/>
      <c r="E995" s="4">
        <v>2020</v>
      </c>
      <c r="F995" s="55">
        <f t="shared" si="95"/>
        <v>0</v>
      </c>
      <c r="G995" s="55"/>
      <c r="H995" s="55"/>
      <c r="I995" s="55"/>
      <c r="J995" s="55"/>
    </row>
    <row r="996" spans="1:10" ht="15.75">
      <c r="A996" s="112"/>
      <c r="B996" s="108"/>
      <c r="C996" s="108"/>
      <c r="D996" s="108"/>
      <c r="E996" s="4">
        <v>2021</v>
      </c>
      <c r="F996" s="55">
        <f t="shared" si="95"/>
        <v>0</v>
      </c>
      <c r="G996" s="55"/>
      <c r="H996" s="55"/>
      <c r="I996" s="55"/>
      <c r="J996" s="55"/>
    </row>
    <row r="997" spans="1:10" ht="15.75">
      <c r="A997" s="112"/>
      <c r="B997" s="108"/>
      <c r="C997" s="108"/>
      <c r="D997" s="108"/>
      <c r="E997" s="4">
        <v>2022</v>
      </c>
      <c r="F997" s="55">
        <f t="shared" si="95"/>
        <v>0</v>
      </c>
      <c r="G997" s="55"/>
      <c r="H997" s="55"/>
      <c r="I997" s="55"/>
      <c r="J997" s="55"/>
    </row>
    <row r="998" spans="1:10" ht="15.75">
      <c r="A998" s="112"/>
      <c r="B998" s="108"/>
      <c r="C998" s="108"/>
      <c r="D998" s="108"/>
      <c r="E998" s="4">
        <v>2023</v>
      </c>
      <c r="F998" s="55">
        <f t="shared" si="95"/>
        <v>0</v>
      </c>
      <c r="G998" s="55"/>
      <c r="H998" s="55"/>
      <c r="I998" s="55"/>
      <c r="J998" s="55"/>
    </row>
    <row r="999" spans="1:10" ht="15.75">
      <c r="A999" s="112"/>
      <c r="B999" s="109"/>
      <c r="C999" s="109"/>
      <c r="D999" s="109"/>
      <c r="E999" s="4">
        <v>2024</v>
      </c>
      <c r="F999" s="55">
        <f t="shared" si="95"/>
        <v>8.3</v>
      </c>
      <c r="G999" s="55"/>
      <c r="H999" s="55"/>
      <c r="I999" s="55">
        <v>8.3</v>
      </c>
      <c r="J999" s="55"/>
    </row>
    <row r="1000" spans="1:10" ht="15.75">
      <c r="A1000" s="113"/>
      <c r="B1000" s="50" t="s">
        <v>207</v>
      </c>
      <c r="C1000" s="87"/>
      <c r="D1000" s="87"/>
      <c r="E1000" s="4"/>
      <c r="F1000" s="55">
        <f t="shared" si="95"/>
        <v>14.9</v>
      </c>
      <c r="G1000" s="55">
        <f>SUM(G994:G999)</f>
        <v>0</v>
      </c>
      <c r="H1000" s="55">
        <f>SUM(H994:H999)</f>
        <v>0</v>
      </c>
      <c r="I1000" s="55">
        <f>SUM(I994:I999)</f>
        <v>14.9</v>
      </c>
      <c r="J1000" s="55">
        <f>SUM(J994:J999)</f>
        <v>0</v>
      </c>
    </row>
    <row r="1001" spans="1:10" ht="15.75" customHeight="1">
      <c r="A1001" s="134">
        <f>A994+1</f>
        <v>128</v>
      </c>
      <c r="B1001" s="107" t="s">
        <v>133</v>
      </c>
      <c r="C1001" s="107" t="s">
        <v>61</v>
      </c>
      <c r="D1001" s="107" t="s">
        <v>76</v>
      </c>
      <c r="E1001" s="4">
        <v>2019</v>
      </c>
      <c r="F1001" s="55">
        <f t="shared" si="95"/>
        <v>61.1</v>
      </c>
      <c r="G1001" s="55"/>
      <c r="H1001" s="55"/>
      <c r="I1001" s="55">
        <v>61.1</v>
      </c>
      <c r="J1001" s="55"/>
    </row>
    <row r="1002" spans="1:10" ht="15.75">
      <c r="A1002" s="112"/>
      <c r="B1002" s="108"/>
      <c r="C1002" s="108"/>
      <c r="D1002" s="108"/>
      <c r="E1002" s="4">
        <v>2020</v>
      </c>
      <c r="F1002" s="55">
        <f t="shared" si="95"/>
        <v>0</v>
      </c>
      <c r="G1002" s="55"/>
      <c r="H1002" s="55"/>
      <c r="I1002" s="55">
        <v>0</v>
      </c>
      <c r="J1002" s="55"/>
    </row>
    <row r="1003" spans="1:10" ht="15.75">
      <c r="A1003" s="112"/>
      <c r="B1003" s="108"/>
      <c r="C1003" s="108"/>
      <c r="D1003" s="108"/>
      <c r="E1003" s="4">
        <v>2021</v>
      </c>
      <c r="F1003" s="55">
        <f t="shared" si="95"/>
        <v>57.2</v>
      </c>
      <c r="G1003" s="55"/>
      <c r="H1003" s="55"/>
      <c r="I1003" s="55">
        <v>57.2</v>
      </c>
      <c r="J1003" s="55"/>
    </row>
    <row r="1004" spans="1:10" ht="15.75">
      <c r="A1004" s="112"/>
      <c r="B1004" s="108"/>
      <c r="C1004" s="108"/>
      <c r="D1004" s="108"/>
      <c r="E1004" s="4">
        <v>2022</v>
      </c>
      <c r="F1004" s="55">
        <f t="shared" si="95"/>
        <v>56.1</v>
      </c>
      <c r="G1004" s="55"/>
      <c r="H1004" s="55"/>
      <c r="I1004" s="55">
        <v>56.1</v>
      </c>
      <c r="J1004" s="55"/>
    </row>
    <row r="1005" spans="1:10" ht="15.75">
      <c r="A1005" s="112"/>
      <c r="B1005" s="108"/>
      <c r="C1005" s="108"/>
      <c r="D1005" s="108"/>
      <c r="E1005" s="4">
        <v>2023</v>
      </c>
      <c r="F1005" s="55">
        <f t="shared" si="95"/>
        <v>54.6</v>
      </c>
      <c r="G1005" s="55"/>
      <c r="H1005" s="55"/>
      <c r="I1005" s="55">
        <v>54.6</v>
      </c>
      <c r="J1005" s="55"/>
    </row>
    <row r="1006" spans="1:10" ht="15.75">
      <c r="A1006" s="112"/>
      <c r="B1006" s="109"/>
      <c r="C1006" s="109"/>
      <c r="D1006" s="109"/>
      <c r="E1006" s="4">
        <v>2024</v>
      </c>
      <c r="F1006" s="55">
        <f t="shared" si="95"/>
        <v>74.7</v>
      </c>
      <c r="G1006" s="55"/>
      <c r="H1006" s="55"/>
      <c r="I1006" s="55">
        <v>74.7</v>
      </c>
      <c r="J1006" s="55"/>
    </row>
    <row r="1007" spans="1:10" ht="15.75">
      <c r="A1007" s="113"/>
      <c r="B1007" s="50" t="s">
        <v>207</v>
      </c>
      <c r="C1007" s="87"/>
      <c r="D1007" s="87"/>
      <c r="E1007" s="4"/>
      <c r="F1007" s="55">
        <f t="shared" si="95"/>
        <v>303.7</v>
      </c>
      <c r="G1007" s="55">
        <f>SUM(G1001:G1006)</f>
        <v>0</v>
      </c>
      <c r="H1007" s="55">
        <f>SUM(H1001:H1006)</f>
        <v>0</v>
      </c>
      <c r="I1007" s="55">
        <f>SUM(I1001:I1006)</f>
        <v>303.7</v>
      </c>
      <c r="J1007" s="55">
        <f>SUM(J1001:J1006)</f>
        <v>0</v>
      </c>
    </row>
    <row r="1008" spans="1:10" ht="15.75" customHeight="1">
      <c r="A1008" s="134">
        <f>A1001+1</f>
        <v>129</v>
      </c>
      <c r="B1008" s="107" t="s">
        <v>134</v>
      </c>
      <c r="C1008" s="107" t="s">
        <v>61</v>
      </c>
      <c r="D1008" s="107" t="s">
        <v>76</v>
      </c>
      <c r="E1008" s="4">
        <v>2019</v>
      </c>
      <c r="F1008" s="55">
        <f t="shared" si="95"/>
        <v>210</v>
      </c>
      <c r="G1008" s="55"/>
      <c r="H1008" s="55"/>
      <c r="I1008" s="55">
        <v>210</v>
      </c>
      <c r="J1008" s="55"/>
    </row>
    <row r="1009" spans="1:10" ht="15.75">
      <c r="A1009" s="112"/>
      <c r="B1009" s="108"/>
      <c r="C1009" s="108"/>
      <c r="D1009" s="108"/>
      <c r="E1009" s="4">
        <v>2020</v>
      </c>
      <c r="F1009" s="55">
        <f t="shared" si="95"/>
        <v>165</v>
      </c>
      <c r="G1009" s="55"/>
      <c r="H1009" s="55"/>
      <c r="I1009" s="55">
        <v>165</v>
      </c>
      <c r="J1009" s="55"/>
    </row>
    <row r="1010" spans="1:10" ht="15.75">
      <c r="A1010" s="112"/>
      <c r="B1010" s="108"/>
      <c r="C1010" s="108"/>
      <c r="D1010" s="108"/>
      <c r="E1010" s="4">
        <v>2021</v>
      </c>
      <c r="F1010" s="55">
        <f t="shared" si="95"/>
        <v>240</v>
      </c>
      <c r="G1010" s="55"/>
      <c r="H1010" s="55"/>
      <c r="I1010" s="55">
        <v>240</v>
      </c>
      <c r="J1010" s="55"/>
    </row>
    <row r="1011" spans="1:10" ht="15.75">
      <c r="A1011" s="112"/>
      <c r="B1011" s="108"/>
      <c r="C1011" s="108"/>
      <c r="D1011" s="108"/>
      <c r="E1011" s="4">
        <v>2022</v>
      </c>
      <c r="F1011" s="55">
        <f t="shared" si="95"/>
        <v>235.3</v>
      </c>
      <c r="G1011" s="55"/>
      <c r="H1011" s="55"/>
      <c r="I1011" s="55">
        <v>235.3</v>
      </c>
      <c r="J1011" s="55"/>
    </row>
    <row r="1012" spans="1:10" ht="15.75">
      <c r="A1012" s="112"/>
      <c r="B1012" s="108"/>
      <c r="C1012" s="108"/>
      <c r="D1012" s="108"/>
      <c r="E1012" s="4">
        <v>2023</v>
      </c>
      <c r="F1012" s="55">
        <f t="shared" si="95"/>
        <v>229.3</v>
      </c>
      <c r="G1012" s="55"/>
      <c r="H1012" s="55"/>
      <c r="I1012" s="55">
        <v>229.3</v>
      </c>
      <c r="J1012" s="55"/>
    </row>
    <row r="1013" spans="1:10" ht="15.75">
      <c r="A1013" s="112"/>
      <c r="B1013" s="109"/>
      <c r="C1013" s="109"/>
      <c r="D1013" s="109"/>
      <c r="E1013" s="4">
        <v>2024</v>
      </c>
      <c r="F1013" s="55">
        <f t="shared" si="95"/>
        <v>330</v>
      </c>
      <c r="G1013" s="55"/>
      <c r="H1013" s="55"/>
      <c r="I1013" s="55">
        <v>330</v>
      </c>
      <c r="J1013" s="55"/>
    </row>
    <row r="1014" spans="1:10" ht="15.75">
      <c r="A1014" s="113"/>
      <c r="B1014" s="50" t="s">
        <v>207</v>
      </c>
      <c r="C1014" s="49"/>
      <c r="D1014" s="49"/>
      <c r="E1014" s="4"/>
      <c r="F1014" s="55">
        <f t="shared" si="95"/>
        <v>1409.6</v>
      </c>
      <c r="G1014" s="55">
        <f>SUM(G1008:G1013)</f>
        <v>0</v>
      </c>
      <c r="H1014" s="55">
        <f>SUM(H1008:H1013)</f>
        <v>0</v>
      </c>
      <c r="I1014" s="55">
        <f>SUM(I1008:I1013)</f>
        <v>1409.6</v>
      </c>
      <c r="J1014" s="55">
        <f>SUM(J1008:J1013)</f>
        <v>0</v>
      </c>
    </row>
    <row r="1015" spans="1:10" ht="15.75">
      <c r="A1015" s="134">
        <f>A1008+1</f>
        <v>130</v>
      </c>
      <c r="B1015" s="107" t="s">
        <v>205</v>
      </c>
      <c r="C1015" s="107" t="s">
        <v>61</v>
      </c>
      <c r="D1015" s="107" t="s">
        <v>76</v>
      </c>
      <c r="E1015" s="4">
        <v>2019</v>
      </c>
      <c r="F1015" s="55">
        <f t="shared" si="95"/>
        <v>0</v>
      </c>
      <c r="G1015" s="55"/>
      <c r="H1015" s="55"/>
      <c r="I1015" s="55"/>
      <c r="J1015" s="55"/>
    </row>
    <row r="1016" spans="1:10" ht="15.75">
      <c r="A1016" s="112"/>
      <c r="B1016" s="108"/>
      <c r="C1016" s="108"/>
      <c r="D1016" s="108"/>
      <c r="E1016" s="4">
        <v>2020</v>
      </c>
      <c r="F1016" s="55">
        <f t="shared" si="95"/>
        <v>15</v>
      </c>
      <c r="G1016" s="55"/>
      <c r="H1016" s="55"/>
      <c r="I1016" s="55">
        <v>15</v>
      </c>
      <c r="J1016" s="55"/>
    </row>
    <row r="1017" spans="1:10" ht="15.75">
      <c r="A1017" s="112"/>
      <c r="B1017" s="108"/>
      <c r="C1017" s="108"/>
      <c r="D1017" s="108"/>
      <c r="E1017" s="4">
        <v>2021</v>
      </c>
      <c r="F1017" s="55">
        <f t="shared" si="95"/>
        <v>30</v>
      </c>
      <c r="G1017" s="55"/>
      <c r="H1017" s="55"/>
      <c r="I1017" s="55">
        <v>30</v>
      </c>
      <c r="J1017" s="55"/>
    </row>
    <row r="1018" spans="1:10" ht="15.75">
      <c r="A1018" s="112"/>
      <c r="B1018" s="108"/>
      <c r="C1018" s="108"/>
      <c r="D1018" s="108"/>
      <c r="E1018" s="4">
        <v>2022</v>
      </c>
      <c r="F1018" s="55">
        <f t="shared" si="95"/>
        <v>29.4</v>
      </c>
      <c r="G1018" s="55"/>
      <c r="H1018" s="55"/>
      <c r="I1018" s="55">
        <v>29.4</v>
      </c>
      <c r="J1018" s="55"/>
    </row>
    <row r="1019" spans="1:10" ht="15.75">
      <c r="A1019" s="112"/>
      <c r="B1019" s="108"/>
      <c r="C1019" s="108"/>
      <c r="D1019" s="108"/>
      <c r="E1019" s="4">
        <v>2023</v>
      </c>
      <c r="F1019" s="55">
        <f t="shared" si="95"/>
        <v>28.7</v>
      </c>
      <c r="G1019" s="55"/>
      <c r="H1019" s="55"/>
      <c r="I1019" s="55">
        <v>28.7</v>
      </c>
      <c r="J1019" s="55"/>
    </row>
    <row r="1020" spans="1:10" ht="15.75">
      <c r="A1020" s="112"/>
      <c r="B1020" s="109"/>
      <c r="C1020" s="109"/>
      <c r="D1020" s="109"/>
      <c r="E1020" s="4">
        <v>2024</v>
      </c>
      <c r="F1020" s="55">
        <f t="shared" si="95"/>
        <v>0</v>
      </c>
      <c r="G1020" s="55"/>
      <c r="H1020" s="55"/>
      <c r="I1020" s="55"/>
      <c r="J1020" s="55"/>
    </row>
    <row r="1021" spans="1:10" ht="15.75">
      <c r="A1021" s="113"/>
      <c r="B1021" s="50" t="s">
        <v>207</v>
      </c>
      <c r="C1021" s="49"/>
      <c r="D1021" s="49"/>
      <c r="E1021" s="4"/>
      <c r="F1021" s="55">
        <f t="shared" si="95"/>
        <v>103.10000000000001</v>
      </c>
      <c r="G1021" s="55">
        <f>SUM(G1015:G1020)</f>
        <v>0</v>
      </c>
      <c r="H1021" s="55">
        <f>SUM(H1015:H1020)</f>
        <v>0</v>
      </c>
      <c r="I1021" s="55">
        <f>SUM(I1015:I1020)</f>
        <v>103.10000000000001</v>
      </c>
      <c r="J1021" s="55">
        <f>SUM(J1015:J1020)</f>
        <v>0</v>
      </c>
    </row>
    <row r="1022" spans="1:10" ht="15.75">
      <c r="A1022" s="134">
        <f>A1008+1</f>
        <v>130</v>
      </c>
      <c r="B1022" s="107" t="s">
        <v>18</v>
      </c>
      <c r="C1022" s="107" t="s">
        <v>61</v>
      </c>
      <c r="D1022" s="107" t="s">
        <v>76</v>
      </c>
      <c r="E1022" s="9">
        <v>2019</v>
      </c>
      <c r="F1022" s="56">
        <f t="shared" si="95"/>
        <v>68.89999999999999</v>
      </c>
      <c r="G1022" s="56">
        <f aca="true" t="shared" si="96" ref="G1022:J1027">SUM(G1029,G1036,G1043)</f>
        <v>0</v>
      </c>
      <c r="H1022" s="56">
        <f t="shared" si="96"/>
        <v>0</v>
      </c>
      <c r="I1022" s="56">
        <f t="shared" si="96"/>
        <v>68.89999999999999</v>
      </c>
      <c r="J1022" s="56">
        <f t="shared" si="96"/>
        <v>0</v>
      </c>
    </row>
    <row r="1023" spans="1:10" ht="15.75">
      <c r="A1023" s="112"/>
      <c r="B1023" s="108"/>
      <c r="C1023" s="108"/>
      <c r="D1023" s="108"/>
      <c r="E1023" s="9">
        <v>2020</v>
      </c>
      <c r="F1023" s="56">
        <f t="shared" si="95"/>
        <v>21.516</v>
      </c>
      <c r="G1023" s="56">
        <f t="shared" si="96"/>
        <v>0</v>
      </c>
      <c r="H1023" s="56">
        <f t="shared" si="96"/>
        <v>0</v>
      </c>
      <c r="I1023" s="56">
        <f t="shared" si="96"/>
        <v>21.516</v>
      </c>
      <c r="J1023" s="56">
        <f t="shared" si="96"/>
        <v>0</v>
      </c>
    </row>
    <row r="1024" spans="1:10" ht="15.75">
      <c r="A1024" s="112"/>
      <c r="B1024" s="108"/>
      <c r="C1024" s="108"/>
      <c r="D1024" s="108"/>
      <c r="E1024" s="9">
        <v>2021</v>
      </c>
      <c r="F1024" s="56">
        <f t="shared" si="95"/>
        <v>224</v>
      </c>
      <c r="G1024" s="56">
        <f t="shared" si="96"/>
        <v>0</v>
      </c>
      <c r="H1024" s="56">
        <f t="shared" si="96"/>
        <v>0</v>
      </c>
      <c r="I1024" s="56">
        <f t="shared" si="96"/>
        <v>224</v>
      </c>
      <c r="J1024" s="56">
        <f t="shared" si="96"/>
        <v>0</v>
      </c>
    </row>
    <row r="1025" spans="1:10" ht="15.75">
      <c r="A1025" s="112"/>
      <c r="B1025" s="108"/>
      <c r="C1025" s="108"/>
      <c r="D1025" s="108"/>
      <c r="E1025" s="9">
        <v>2022</v>
      </c>
      <c r="F1025" s="56">
        <f t="shared" si="95"/>
        <v>219.7</v>
      </c>
      <c r="G1025" s="56">
        <f t="shared" si="96"/>
        <v>0</v>
      </c>
      <c r="H1025" s="56">
        <f t="shared" si="96"/>
        <v>0</v>
      </c>
      <c r="I1025" s="56">
        <f t="shared" si="96"/>
        <v>219.7</v>
      </c>
      <c r="J1025" s="56">
        <f t="shared" si="96"/>
        <v>0</v>
      </c>
    </row>
    <row r="1026" spans="1:10" ht="15.75">
      <c r="A1026" s="112"/>
      <c r="B1026" s="108"/>
      <c r="C1026" s="108"/>
      <c r="D1026" s="108"/>
      <c r="E1026" s="9">
        <v>2023</v>
      </c>
      <c r="F1026" s="56">
        <f t="shared" si="95"/>
        <v>214.1</v>
      </c>
      <c r="G1026" s="56">
        <f t="shared" si="96"/>
        <v>0</v>
      </c>
      <c r="H1026" s="56">
        <f t="shared" si="96"/>
        <v>0</v>
      </c>
      <c r="I1026" s="56">
        <f t="shared" si="96"/>
        <v>214.1</v>
      </c>
      <c r="J1026" s="56">
        <f t="shared" si="96"/>
        <v>0</v>
      </c>
    </row>
    <row r="1027" spans="1:10" ht="15.75">
      <c r="A1027" s="112"/>
      <c r="B1027" s="109"/>
      <c r="C1027" s="109"/>
      <c r="D1027" s="109"/>
      <c r="E1027" s="9">
        <v>2024</v>
      </c>
      <c r="F1027" s="56">
        <f t="shared" si="95"/>
        <v>174.2</v>
      </c>
      <c r="G1027" s="56">
        <f t="shared" si="96"/>
        <v>0</v>
      </c>
      <c r="H1027" s="56">
        <f t="shared" si="96"/>
        <v>0</v>
      </c>
      <c r="I1027" s="56">
        <f t="shared" si="96"/>
        <v>174.2</v>
      </c>
      <c r="J1027" s="56">
        <f t="shared" si="96"/>
        <v>0</v>
      </c>
    </row>
    <row r="1028" spans="1:10" ht="15.75">
      <c r="A1028" s="113"/>
      <c r="B1028" s="50" t="s">
        <v>207</v>
      </c>
      <c r="C1028" s="87"/>
      <c r="D1028" s="87"/>
      <c r="E1028" s="9"/>
      <c r="F1028" s="56">
        <f t="shared" si="95"/>
        <v>922.4159999999999</v>
      </c>
      <c r="G1028" s="56">
        <f>SUM(G1022:G1027)</f>
        <v>0</v>
      </c>
      <c r="H1028" s="56">
        <f>SUM(H1022:H1027)</f>
        <v>0</v>
      </c>
      <c r="I1028" s="56">
        <f>SUM(I1022:I1027)</f>
        <v>922.4159999999999</v>
      </c>
      <c r="J1028" s="56">
        <f>SUM(J1022:J1027)</f>
        <v>0</v>
      </c>
    </row>
    <row r="1029" spans="1:10" ht="15.75">
      <c r="A1029" s="134">
        <f>A1022+1</f>
        <v>131</v>
      </c>
      <c r="B1029" s="118" t="s">
        <v>58</v>
      </c>
      <c r="C1029" s="118" t="s">
        <v>61</v>
      </c>
      <c r="D1029" s="107" t="s">
        <v>76</v>
      </c>
      <c r="E1029" s="4">
        <v>2019</v>
      </c>
      <c r="F1029" s="55">
        <f t="shared" si="95"/>
        <v>0</v>
      </c>
      <c r="G1029" s="55"/>
      <c r="H1029" s="55"/>
      <c r="I1029" s="55">
        <v>0</v>
      </c>
      <c r="J1029" s="55"/>
    </row>
    <row r="1030" spans="1:10" ht="15.75">
      <c r="A1030" s="112"/>
      <c r="B1030" s="108"/>
      <c r="C1030" s="108"/>
      <c r="D1030" s="108"/>
      <c r="E1030" s="4">
        <v>2020</v>
      </c>
      <c r="F1030" s="55">
        <f t="shared" si="95"/>
        <v>0</v>
      </c>
      <c r="G1030" s="55"/>
      <c r="H1030" s="55"/>
      <c r="I1030" s="55">
        <v>0</v>
      </c>
      <c r="J1030" s="55"/>
    </row>
    <row r="1031" spans="1:10" ht="15.75">
      <c r="A1031" s="112"/>
      <c r="B1031" s="108"/>
      <c r="C1031" s="108"/>
      <c r="D1031" s="108"/>
      <c r="E1031" s="4">
        <v>2021</v>
      </c>
      <c r="F1031" s="55">
        <f t="shared" si="95"/>
        <v>60</v>
      </c>
      <c r="G1031" s="55"/>
      <c r="H1031" s="55"/>
      <c r="I1031" s="55">
        <v>60</v>
      </c>
      <c r="J1031" s="55"/>
    </row>
    <row r="1032" spans="1:10" ht="15.75">
      <c r="A1032" s="112"/>
      <c r="B1032" s="108"/>
      <c r="C1032" s="108"/>
      <c r="D1032" s="108"/>
      <c r="E1032" s="4">
        <v>2022</v>
      </c>
      <c r="F1032" s="55">
        <f t="shared" si="95"/>
        <v>58.8</v>
      </c>
      <c r="G1032" s="55"/>
      <c r="H1032" s="55"/>
      <c r="I1032" s="55">
        <v>58.8</v>
      </c>
      <c r="J1032" s="55"/>
    </row>
    <row r="1033" spans="1:10" ht="15.75">
      <c r="A1033" s="112"/>
      <c r="B1033" s="108"/>
      <c r="C1033" s="108"/>
      <c r="D1033" s="108"/>
      <c r="E1033" s="4">
        <v>2023</v>
      </c>
      <c r="F1033" s="55">
        <f t="shared" si="95"/>
        <v>57.3</v>
      </c>
      <c r="G1033" s="55"/>
      <c r="H1033" s="55"/>
      <c r="I1033" s="55">
        <v>57.3</v>
      </c>
      <c r="J1033" s="55"/>
    </row>
    <row r="1034" spans="1:10" ht="15.75">
      <c r="A1034" s="112"/>
      <c r="B1034" s="109"/>
      <c r="C1034" s="109"/>
      <c r="D1034" s="109"/>
      <c r="E1034" s="4">
        <v>2024</v>
      </c>
      <c r="F1034" s="55">
        <f t="shared" si="95"/>
        <v>60</v>
      </c>
      <c r="G1034" s="55"/>
      <c r="H1034" s="55"/>
      <c r="I1034" s="55">
        <v>60</v>
      </c>
      <c r="J1034" s="55"/>
    </row>
    <row r="1035" spans="1:10" ht="15.75">
      <c r="A1035" s="113"/>
      <c r="B1035" s="50" t="s">
        <v>207</v>
      </c>
      <c r="C1035" s="90"/>
      <c r="D1035" s="90"/>
      <c r="E1035" s="4"/>
      <c r="F1035" s="55">
        <f t="shared" si="95"/>
        <v>236.1</v>
      </c>
      <c r="G1035" s="55">
        <f>SUM(G1029:G1034)</f>
        <v>0</v>
      </c>
      <c r="H1035" s="55">
        <f>SUM(H1029:H1034)</f>
        <v>0</v>
      </c>
      <c r="I1035" s="55">
        <f>SUM(I1029:I1034)</f>
        <v>236.1</v>
      </c>
      <c r="J1035" s="55">
        <f>SUM(J1029:J1034)</f>
        <v>0</v>
      </c>
    </row>
    <row r="1036" spans="1:10" ht="15.75">
      <c r="A1036" s="134">
        <f>A1029+1</f>
        <v>132</v>
      </c>
      <c r="B1036" s="118" t="s">
        <v>59</v>
      </c>
      <c r="C1036" s="118" t="s">
        <v>61</v>
      </c>
      <c r="D1036" s="107" t="s">
        <v>76</v>
      </c>
      <c r="E1036" s="4">
        <v>2019</v>
      </c>
      <c r="F1036" s="55">
        <f t="shared" si="95"/>
        <v>59.3</v>
      </c>
      <c r="G1036" s="55"/>
      <c r="H1036" s="55"/>
      <c r="I1036" s="55">
        <v>59.3</v>
      </c>
      <c r="J1036" s="55"/>
    </row>
    <row r="1037" spans="1:10" ht="15.75">
      <c r="A1037" s="112"/>
      <c r="B1037" s="108"/>
      <c r="C1037" s="108"/>
      <c r="D1037" s="108"/>
      <c r="E1037" s="4">
        <v>2020</v>
      </c>
      <c r="F1037" s="55">
        <f t="shared" si="95"/>
        <v>5</v>
      </c>
      <c r="G1037" s="55"/>
      <c r="H1037" s="55"/>
      <c r="I1037" s="55">
        <v>5</v>
      </c>
      <c r="J1037" s="55"/>
    </row>
    <row r="1038" spans="1:10" ht="15.75">
      <c r="A1038" s="112"/>
      <c r="B1038" s="108"/>
      <c r="C1038" s="108"/>
      <c r="D1038" s="108"/>
      <c r="E1038" s="4">
        <v>2021</v>
      </c>
      <c r="F1038" s="55">
        <f t="shared" si="95"/>
        <v>120.2</v>
      </c>
      <c r="G1038" s="55"/>
      <c r="H1038" s="55"/>
      <c r="I1038" s="55">
        <v>120.2</v>
      </c>
      <c r="J1038" s="55"/>
    </row>
    <row r="1039" spans="1:10" ht="15.75">
      <c r="A1039" s="112"/>
      <c r="B1039" s="108"/>
      <c r="C1039" s="108"/>
      <c r="D1039" s="108"/>
      <c r="E1039" s="4">
        <v>2022</v>
      </c>
      <c r="F1039" s="55">
        <f t="shared" si="95"/>
        <v>117.9</v>
      </c>
      <c r="G1039" s="55"/>
      <c r="H1039" s="55"/>
      <c r="I1039" s="55">
        <v>117.9</v>
      </c>
      <c r="J1039" s="55"/>
    </row>
    <row r="1040" spans="1:10" ht="15.75">
      <c r="A1040" s="112"/>
      <c r="B1040" s="108"/>
      <c r="C1040" s="108"/>
      <c r="D1040" s="108"/>
      <c r="E1040" s="4">
        <v>2023</v>
      </c>
      <c r="F1040" s="55">
        <f t="shared" si="95"/>
        <v>114.9</v>
      </c>
      <c r="G1040" s="55"/>
      <c r="H1040" s="55"/>
      <c r="I1040" s="55">
        <v>114.9</v>
      </c>
      <c r="J1040" s="55"/>
    </row>
    <row r="1041" spans="1:10" ht="15.75">
      <c r="A1041" s="112"/>
      <c r="B1041" s="109"/>
      <c r="C1041" s="109"/>
      <c r="D1041" s="109"/>
      <c r="E1041" s="4">
        <v>2024</v>
      </c>
      <c r="F1041" s="55">
        <f t="shared" si="95"/>
        <v>78.7</v>
      </c>
      <c r="G1041" s="55"/>
      <c r="H1041" s="55"/>
      <c r="I1041" s="55">
        <v>78.7</v>
      </c>
      <c r="J1041" s="55"/>
    </row>
    <row r="1042" spans="1:10" ht="15.75">
      <c r="A1042" s="113"/>
      <c r="B1042" s="50" t="s">
        <v>207</v>
      </c>
      <c r="C1042" s="90"/>
      <c r="D1042" s="90"/>
      <c r="E1042" s="4"/>
      <c r="F1042" s="55">
        <f t="shared" si="95"/>
        <v>495.99999999999994</v>
      </c>
      <c r="G1042" s="55">
        <f>SUM(G1036:G1041)</f>
        <v>0</v>
      </c>
      <c r="H1042" s="55">
        <f>SUM(H1036:H1041)</f>
        <v>0</v>
      </c>
      <c r="I1042" s="55">
        <f>SUM(I1036:I1041)</f>
        <v>495.99999999999994</v>
      </c>
      <c r="J1042" s="55">
        <f>SUM(J1036:J1041)</f>
        <v>0</v>
      </c>
    </row>
    <row r="1043" spans="1:10" ht="15.75">
      <c r="A1043" s="134">
        <f>A1036+1</f>
        <v>133</v>
      </c>
      <c r="B1043" s="118" t="s">
        <v>60</v>
      </c>
      <c r="C1043" s="118" t="s">
        <v>61</v>
      </c>
      <c r="D1043" s="107" t="s">
        <v>76</v>
      </c>
      <c r="E1043" s="4">
        <v>2019</v>
      </c>
      <c r="F1043" s="55">
        <f t="shared" si="95"/>
        <v>9.6</v>
      </c>
      <c r="G1043" s="55"/>
      <c r="H1043" s="55"/>
      <c r="I1043" s="55">
        <v>9.6</v>
      </c>
      <c r="J1043" s="55"/>
    </row>
    <row r="1044" spans="1:10" ht="15.75">
      <c r="A1044" s="112"/>
      <c r="B1044" s="108"/>
      <c r="C1044" s="108"/>
      <c r="D1044" s="108"/>
      <c r="E1044" s="4">
        <v>2020</v>
      </c>
      <c r="F1044" s="55">
        <f aca="true" t="shared" si="97" ref="F1044:F1049">SUM(G1044:J1044)</f>
        <v>16.516</v>
      </c>
      <c r="G1044" s="55"/>
      <c r="H1044" s="55"/>
      <c r="I1044" s="55">
        <v>16.516</v>
      </c>
      <c r="J1044" s="55"/>
    </row>
    <row r="1045" spans="1:10" ht="15.75">
      <c r="A1045" s="112"/>
      <c r="B1045" s="108"/>
      <c r="C1045" s="108"/>
      <c r="D1045" s="108"/>
      <c r="E1045" s="4">
        <v>2021</v>
      </c>
      <c r="F1045" s="55">
        <f t="shared" si="97"/>
        <v>43.8</v>
      </c>
      <c r="G1045" s="55"/>
      <c r="H1045" s="55"/>
      <c r="I1045" s="55">
        <v>43.8</v>
      </c>
      <c r="J1045" s="55"/>
    </row>
    <row r="1046" spans="1:10" ht="15.75">
      <c r="A1046" s="112"/>
      <c r="B1046" s="108"/>
      <c r="C1046" s="108"/>
      <c r="D1046" s="108"/>
      <c r="E1046" s="4">
        <v>2022</v>
      </c>
      <c r="F1046" s="55">
        <f t="shared" si="97"/>
        <v>43</v>
      </c>
      <c r="G1046" s="55"/>
      <c r="H1046" s="55"/>
      <c r="I1046" s="55">
        <v>43</v>
      </c>
      <c r="J1046" s="55"/>
    </row>
    <row r="1047" spans="1:10" ht="15.75">
      <c r="A1047" s="112"/>
      <c r="B1047" s="108"/>
      <c r="C1047" s="108"/>
      <c r="D1047" s="108"/>
      <c r="E1047" s="4">
        <v>2023</v>
      </c>
      <c r="F1047" s="55">
        <f t="shared" si="97"/>
        <v>41.9</v>
      </c>
      <c r="G1047" s="55"/>
      <c r="H1047" s="55"/>
      <c r="I1047" s="55">
        <v>41.9</v>
      </c>
      <c r="J1047" s="55"/>
    </row>
    <row r="1048" spans="1:10" ht="15.75">
      <c r="A1048" s="112"/>
      <c r="B1048" s="109"/>
      <c r="C1048" s="109"/>
      <c r="D1048" s="109"/>
      <c r="E1048" s="4">
        <v>2024</v>
      </c>
      <c r="F1048" s="55">
        <f t="shared" si="97"/>
        <v>35.5</v>
      </c>
      <c r="G1048" s="55"/>
      <c r="H1048" s="55"/>
      <c r="I1048" s="55">
        <v>35.5</v>
      </c>
      <c r="J1048" s="55"/>
    </row>
    <row r="1049" spans="1:10" ht="15.75">
      <c r="A1049" s="113"/>
      <c r="B1049" s="50" t="s">
        <v>207</v>
      </c>
      <c r="C1049" s="90"/>
      <c r="D1049" s="90"/>
      <c r="E1049" s="4"/>
      <c r="F1049" s="55">
        <f t="shared" si="97"/>
        <v>190.316</v>
      </c>
      <c r="G1049" s="55">
        <f>SUM(G1043:G1048)</f>
        <v>0</v>
      </c>
      <c r="H1049" s="55">
        <f>SUM(H1043:H1048)</f>
        <v>0</v>
      </c>
      <c r="I1049" s="55">
        <f>SUM(I1043:I1048)</f>
        <v>190.316</v>
      </c>
      <c r="J1049" s="55">
        <f>SUM(J1043:J1048)</f>
        <v>0</v>
      </c>
    </row>
  </sheetData>
  <sheetProtection/>
  <mergeCells count="603">
    <mergeCell ref="B567:B572"/>
    <mergeCell ref="C567:C572"/>
    <mergeCell ref="D567:D572"/>
    <mergeCell ref="C574:C579"/>
    <mergeCell ref="D574:D579"/>
    <mergeCell ref="B560:B565"/>
    <mergeCell ref="C560:C565"/>
    <mergeCell ref="D560:D565"/>
    <mergeCell ref="A511:A517"/>
    <mergeCell ref="A518:A524"/>
    <mergeCell ref="A525:A531"/>
    <mergeCell ref="A560:A566"/>
    <mergeCell ref="A553:A559"/>
    <mergeCell ref="A532:A538"/>
    <mergeCell ref="A539:A545"/>
    <mergeCell ref="B581:B586"/>
    <mergeCell ref="C581:C586"/>
    <mergeCell ref="D581:D586"/>
    <mergeCell ref="A567:A573"/>
    <mergeCell ref="A21:A27"/>
    <mergeCell ref="B21:B26"/>
    <mergeCell ref="C21:C26"/>
    <mergeCell ref="D21:D26"/>
    <mergeCell ref="A497:A503"/>
    <mergeCell ref="A504:A510"/>
    <mergeCell ref="B2:J2"/>
    <mergeCell ref="F4:J4"/>
    <mergeCell ref="A308:A314"/>
    <mergeCell ref="B308:B313"/>
    <mergeCell ref="C308:C313"/>
    <mergeCell ref="D308:D313"/>
    <mergeCell ref="A4:A5"/>
    <mergeCell ref="B4:B5"/>
    <mergeCell ref="C4:C5"/>
    <mergeCell ref="D4:D5"/>
    <mergeCell ref="A7:A13"/>
    <mergeCell ref="B7:B12"/>
    <mergeCell ref="C7:C12"/>
    <mergeCell ref="D7:D12"/>
    <mergeCell ref="B14:B19"/>
    <mergeCell ref="C14:C19"/>
    <mergeCell ref="D14:D19"/>
    <mergeCell ref="A14:A20"/>
    <mergeCell ref="A28:A34"/>
    <mergeCell ref="B28:B33"/>
    <mergeCell ref="C28:C33"/>
    <mergeCell ref="D28:D33"/>
    <mergeCell ref="A35:A41"/>
    <mergeCell ref="B35:B40"/>
    <mergeCell ref="C35:C40"/>
    <mergeCell ref="D35:D40"/>
    <mergeCell ref="A42:A48"/>
    <mergeCell ref="B42:B47"/>
    <mergeCell ref="C42:C47"/>
    <mergeCell ref="D42:D47"/>
    <mergeCell ref="A49:A55"/>
    <mergeCell ref="B49:B54"/>
    <mergeCell ref="C49:C54"/>
    <mergeCell ref="D49:D54"/>
    <mergeCell ref="A63:A69"/>
    <mergeCell ref="B63:B68"/>
    <mergeCell ref="C63:C68"/>
    <mergeCell ref="D63:D68"/>
    <mergeCell ref="A70:A76"/>
    <mergeCell ref="B70:B75"/>
    <mergeCell ref="C70:C75"/>
    <mergeCell ref="D70:D75"/>
    <mergeCell ref="A77:A83"/>
    <mergeCell ref="B77:B82"/>
    <mergeCell ref="C77:C82"/>
    <mergeCell ref="D77:D82"/>
    <mergeCell ref="A84:A90"/>
    <mergeCell ref="B84:B89"/>
    <mergeCell ref="C84:C89"/>
    <mergeCell ref="D84:D89"/>
    <mergeCell ref="A91:A97"/>
    <mergeCell ref="B91:B96"/>
    <mergeCell ref="C91:C96"/>
    <mergeCell ref="D91:D96"/>
    <mergeCell ref="A98:A104"/>
    <mergeCell ref="B98:B103"/>
    <mergeCell ref="C98:C103"/>
    <mergeCell ref="D98:D103"/>
    <mergeCell ref="A105:A111"/>
    <mergeCell ref="B105:B110"/>
    <mergeCell ref="C105:C110"/>
    <mergeCell ref="D105:D110"/>
    <mergeCell ref="A112:A118"/>
    <mergeCell ref="B112:B117"/>
    <mergeCell ref="C112:C117"/>
    <mergeCell ref="D112:D117"/>
    <mergeCell ref="A119:A125"/>
    <mergeCell ref="B119:B124"/>
    <mergeCell ref="C119:C124"/>
    <mergeCell ref="D119:D124"/>
    <mergeCell ref="A126:A132"/>
    <mergeCell ref="B126:B131"/>
    <mergeCell ref="C126:C131"/>
    <mergeCell ref="D126:D131"/>
    <mergeCell ref="A133:A139"/>
    <mergeCell ref="B133:B138"/>
    <mergeCell ref="C133:C138"/>
    <mergeCell ref="D133:D138"/>
    <mergeCell ref="A140:A146"/>
    <mergeCell ref="B140:B145"/>
    <mergeCell ref="C140:C145"/>
    <mergeCell ref="D140:D145"/>
    <mergeCell ref="A147:A153"/>
    <mergeCell ref="B147:B152"/>
    <mergeCell ref="C147:C152"/>
    <mergeCell ref="D147:D152"/>
    <mergeCell ref="A154:A160"/>
    <mergeCell ref="B154:B159"/>
    <mergeCell ref="C154:C159"/>
    <mergeCell ref="D154:D159"/>
    <mergeCell ref="A175:A181"/>
    <mergeCell ref="B175:B180"/>
    <mergeCell ref="C175:C180"/>
    <mergeCell ref="D175:D180"/>
    <mergeCell ref="A182:A188"/>
    <mergeCell ref="B182:B187"/>
    <mergeCell ref="C182:C187"/>
    <mergeCell ref="D182:D187"/>
    <mergeCell ref="A189:A195"/>
    <mergeCell ref="B189:B194"/>
    <mergeCell ref="C189:C194"/>
    <mergeCell ref="D189:D194"/>
    <mergeCell ref="A196:A202"/>
    <mergeCell ref="B196:B201"/>
    <mergeCell ref="C196:C201"/>
    <mergeCell ref="D196:D201"/>
    <mergeCell ref="A203:A209"/>
    <mergeCell ref="B203:B208"/>
    <mergeCell ref="C203:C208"/>
    <mergeCell ref="D203:D208"/>
    <mergeCell ref="A210:A216"/>
    <mergeCell ref="B210:B215"/>
    <mergeCell ref="C210:C215"/>
    <mergeCell ref="D210:D215"/>
    <mergeCell ref="A217:A223"/>
    <mergeCell ref="B217:B222"/>
    <mergeCell ref="C217:C222"/>
    <mergeCell ref="D217:D222"/>
    <mergeCell ref="A224:A230"/>
    <mergeCell ref="B224:B229"/>
    <mergeCell ref="C224:C229"/>
    <mergeCell ref="D224:D229"/>
    <mergeCell ref="A231:A237"/>
    <mergeCell ref="B231:B236"/>
    <mergeCell ref="C231:C236"/>
    <mergeCell ref="D231:D236"/>
    <mergeCell ref="A238:A244"/>
    <mergeCell ref="B238:B243"/>
    <mergeCell ref="C238:C243"/>
    <mergeCell ref="D238:D243"/>
    <mergeCell ref="A245:A251"/>
    <mergeCell ref="B245:B250"/>
    <mergeCell ref="C245:C250"/>
    <mergeCell ref="D245:D250"/>
    <mergeCell ref="A252:A258"/>
    <mergeCell ref="B252:B257"/>
    <mergeCell ref="C252:C257"/>
    <mergeCell ref="D252:D257"/>
    <mergeCell ref="A259:A265"/>
    <mergeCell ref="B259:B264"/>
    <mergeCell ref="C259:C264"/>
    <mergeCell ref="D259:D264"/>
    <mergeCell ref="A266:A272"/>
    <mergeCell ref="B266:B271"/>
    <mergeCell ref="C266:C271"/>
    <mergeCell ref="D266:D271"/>
    <mergeCell ref="A273:A279"/>
    <mergeCell ref="B273:B278"/>
    <mergeCell ref="C273:C278"/>
    <mergeCell ref="D273:D278"/>
    <mergeCell ref="A280:A286"/>
    <mergeCell ref="B280:B285"/>
    <mergeCell ref="C280:C285"/>
    <mergeCell ref="D280:D285"/>
    <mergeCell ref="A287:A293"/>
    <mergeCell ref="B287:B292"/>
    <mergeCell ref="C287:C292"/>
    <mergeCell ref="D287:D292"/>
    <mergeCell ref="A294:A300"/>
    <mergeCell ref="B294:B299"/>
    <mergeCell ref="C294:C299"/>
    <mergeCell ref="D294:D299"/>
    <mergeCell ref="C301:C306"/>
    <mergeCell ref="D301:D306"/>
    <mergeCell ref="A329:A335"/>
    <mergeCell ref="B329:B334"/>
    <mergeCell ref="C329:C334"/>
    <mergeCell ref="D329:D334"/>
    <mergeCell ref="A322:A328"/>
    <mergeCell ref="B322:B327"/>
    <mergeCell ref="C322:C327"/>
    <mergeCell ref="D322:D327"/>
    <mergeCell ref="A336:A342"/>
    <mergeCell ref="B336:B341"/>
    <mergeCell ref="C336:C341"/>
    <mergeCell ref="D336:D341"/>
    <mergeCell ref="A343:A349"/>
    <mergeCell ref="B343:B348"/>
    <mergeCell ref="C343:C348"/>
    <mergeCell ref="D343:D348"/>
    <mergeCell ref="A350:A356"/>
    <mergeCell ref="B350:B355"/>
    <mergeCell ref="C350:C355"/>
    <mergeCell ref="D350:D355"/>
    <mergeCell ref="A357:A363"/>
    <mergeCell ref="B357:B362"/>
    <mergeCell ref="C357:C362"/>
    <mergeCell ref="D357:D362"/>
    <mergeCell ref="A364:A370"/>
    <mergeCell ref="B364:B369"/>
    <mergeCell ref="C364:C369"/>
    <mergeCell ref="D364:D369"/>
    <mergeCell ref="A371:A377"/>
    <mergeCell ref="B371:B376"/>
    <mergeCell ref="C371:C376"/>
    <mergeCell ref="D371:D376"/>
    <mergeCell ref="A378:A384"/>
    <mergeCell ref="B378:B383"/>
    <mergeCell ref="C378:C383"/>
    <mergeCell ref="D378:D383"/>
    <mergeCell ref="A385:A391"/>
    <mergeCell ref="B385:B390"/>
    <mergeCell ref="C385:C390"/>
    <mergeCell ref="D385:D390"/>
    <mergeCell ref="A392:A398"/>
    <mergeCell ref="B392:B397"/>
    <mergeCell ref="C392:C397"/>
    <mergeCell ref="D392:D397"/>
    <mergeCell ref="A399:A405"/>
    <mergeCell ref="B399:B404"/>
    <mergeCell ref="C399:C404"/>
    <mergeCell ref="D399:D404"/>
    <mergeCell ref="A406:A412"/>
    <mergeCell ref="B406:B411"/>
    <mergeCell ref="C406:C411"/>
    <mergeCell ref="D406:D411"/>
    <mergeCell ref="A413:A419"/>
    <mergeCell ref="B413:B418"/>
    <mergeCell ref="C413:C418"/>
    <mergeCell ref="D413:D418"/>
    <mergeCell ref="B420:B425"/>
    <mergeCell ref="C420:C425"/>
    <mergeCell ref="D420:D425"/>
    <mergeCell ref="A427:A433"/>
    <mergeCell ref="B427:B432"/>
    <mergeCell ref="C427:C432"/>
    <mergeCell ref="D427:D432"/>
    <mergeCell ref="A434:A440"/>
    <mergeCell ref="B434:B439"/>
    <mergeCell ref="C434:C439"/>
    <mergeCell ref="D434:D439"/>
    <mergeCell ref="A441:A447"/>
    <mergeCell ref="B441:B446"/>
    <mergeCell ref="C441:C446"/>
    <mergeCell ref="D441:D446"/>
    <mergeCell ref="B518:B523"/>
    <mergeCell ref="C518:C523"/>
    <mergeCell ref="D518:D523"/>
    <mergeCell ref="A476:A482"/>
    <mergeCell ref="B476:B481"/>
    <mergeCell ref="C476:C481"/>
    <mergeCell ref="D476:D481"/>
    <mergeCell ref="B504:B509"/>
    <mergeCell ref="C504:C509"/>
    <mergeCell ref="B490:B495"/>
    <mergeCell ref="B525:B530"/>
    <mergeCell ref="C525:C530"/>
    <mergeCell ref="D525:D530"/>
    <mergeCell ref="B532:B537"/>
    <mergeCell ref="C532:C537"/>
    <mergeCell ref="D532:D537"/>
    <mergeCell ref="B539:B544"/>
    <mergeCell ref="C539:C544"/>
    <mergeCell ref="D539:D544"/>
    <mergeCell ref="A546:A552"/>
    <mergeCell ref="B546:B551"/>
    <mergeCell ref="C546:C551"/>
    <mergeCell ref="D546:D551"/>
    <mergeCell ref="B553:B558"/>
    <mergeCell ref="C553:C558"/>
    <mergeCell ref="D553:D558"/>
    <mergeCell ref="A588:A594"/>
    <mergeCell ref="B588:B593"/>
    <mergeCell ref="C588:C593"/>
    <mergeCell ref="D588:D593"/>
    <mergeCell ref="A574:A580"/>
    <mergeCell ref="B574:B579"/>
    <mergeCell ref="A581:A587"/>
    <mergeCell ref="A595:A601"/>
    <mergeCell ref="B595:B600"/>
    <mergeCell ref="C595:C600"/>
    <mergeCell ref="D595:D600"/>
    <mergeCell ref="A602:A608"/>
    <mergeCell ref="B602:B607"/>
    <mergeCell ref="C602:C607"/>
    <mergeCell ref="D602:D607"/>
    <mergeCell ref="A609:A615"/>
    <mergeCell ref="B609:B614"/>
    <mergeCell ref="C609:C614"/>
    <mergeCell ref="D609:D614"/>
    <mergeCell ref="A616:A622"/>
    <mergeCell ref="B616:B621"/>
    <mergeCell ref="C616:C621"/>
    <mergeCell ref="D616:D621"/>
    <mergeCell ref="A623:A629"/>
    <mergeCell ref="B623:B628"/>
    <mergeCell ref="C623:C628"/>
    <mergeCell ref="D623:D628"/>
    <mergeCell ref="A637:A643"/>
    <mergeCell ref="B637:B642"/>
    <mergeCell ref="C637:C642"/>
    <mergeCell ref="D637:D642"/>
    <mergeCell ref="C665:C670"/>
    <mergeCell ref="D665:D670"/>
    <mergeCell ref="A644:A650"/>
    <mergeCell ref="B644:B649"/>
    <mergeCell ref="C644:C649"/>
    <mergeCell ref="D644:D649"/>
    <mergeCell ref="A651:A657"/>
    <mergeCell ref="B651:B656"/>
    <mergeCell ref="C651:C656"/>
    <mergeCell ref="D651:D656"/>
    <mergeCell ref="B679:B684"/>
    <mergeCell ref="C679:C684"/>
    <mergeCell ref="D679:D684"/>
    <mergeCell ref="B700:B705"/>
    <mergeCell ref="A658:A664"/>
    <mergeCell ref="B658:B663"/>
    <mergeCell ref="C658:C663"/>
    <mergeCell ref="D658:D663"/>
    <mergeCell ref="A665:A671"/>
    <mergeCell ref="B665:B670"/>
    <mergeCell ref="A693:A699"/>
    <mergeCell ref="B693:B698"/>
    <mergeCell ref="C693:C698"/>
    <mergeCell ref="D693:D698"/>
    <mergeCell ref="A700:A706"/>
    <mergeCell ref="A672:A678"/>
    <mergeCell ref="B672:B677"/>
    <mergeCell ref="C672:C677"/>
    <mergeCell ref="D672:D677"/>
    <mergeCell ref="A679:A685"/>
    <mergeCell ref="A728:A734"/>
    <mergeCell ref="B728:B733"/>
    <mergeCell ref="C728:C733"/>
    <mergeCell ref="D728:D733"/>
    <mergeCell ref="A707:A713"/>
    <mergeCell ref="B707:B712"/>
    <mergeCell ref="C707:C712"/>
    <mergeCell ref="D707:D712"/>
    <mergeCell ref="A714:A720"/>
    <mergeCell ref="B714:B719"/>
    <mergeCell ref="A763:A769"/>
    <mergeCell ref="B763:B768"/>
    <mergeCell ref="C763:C768"/>
    <mergeCell ref="D763:D768"/>
    <mergeCell ref="A770:A776"/>
    <mergeCell ref="B770:B775"/>
    <mergeCell ref="C770:C775"/>
    <mergeCell ref="D770:D775"/>
    <mergeCell ref="A777:A783"/>
    <mergeCell ref="B777:B782"/>
    <mergeCell ref="C777:C782"/>
    <mergeCell ref="D777:D782"/>
    <mergeCell ref="A784:A790"/>
    <mergeCell ref="B784:B789"/>
    <mergeCell ref="C784:C789"/>
    <mergeCell ref="D784:D789"/>
    <mergeCell ref="A791:A797"/>
    <mergeCell ref="B791:B796"/>
    <mergeCell ref="C791:C796"/>
    <mergeCell ref="D791:D796"/>
    <mergeCell ref="A798:A804"/>
    <mergeCell ref="B798:B803"/>
    <mergeCell ref="C798:C803"/>
    <mergeCell ref="D798:D803"/>
    <mergeCell ref="A805:A811"/>
    <mergeCell ref="B805:B810"/>
    <mergeCell ref="C805:C810"/>
    <mergeCell ref="D805:D810"/>
    <mergeCell ref="A812:A818"/>
    <mergeCell ref="B812:B817"/>
    <mergeCell ref="C812:C817"/>
    <mergeCell ref="D812:D817"/>
    <mergeCell ref="A819:A825"/>
    <mergeCell ref="B819:B824"/>
    <mergeCell ref="C819:C824"/>
    <mergeCell ref="D819:D824"/>
    <mergeCell ref="A826:A832"/>
    <mergeCell ref="B826:B831"/>
    <mergeCell ref="C826:C831"/>
    <mergeCell ref="D826:D831"/>
    <mergeCell ref="A833:A839"/>
    <mergeCell ref="B833:B838"/>
    <mergeCell ref="C833:C838"/>
    <mergeCell ref="D833:D838"/>
    <mergeCell ref="A840:A846"/>
    <mergeCell ref="B840:B845"/>
    <mergeCell ref="C840:C845"/>
    <mergeCell ref="D840:D845"/>
    <mergeCell ref="A847:A853"/>
    <mergeCell ref="B847:B852"/>
    <mergeCell ref="C847:C852"/>
    <mergeCell ref="D847:D852"/>
    <mergeCell ref="A854:A860"/>
    <mergeCell ref="B854:B859"/>
    <mergeCell ref="C854:C859"/>
    <mergeCell ref="D854:D859"/>
    <mergeCell ref="A861:A867"/>
    <mergeCell ref="B861:B866"/>
    <mergeCell ref="C861:C866"/>
    <mergeCell ref="D861:D866"/>
    <mergeCell ref="A868:A874"/>
    <mergeCell ref="B868:B873"/>
    <mergeCell ref="C868:C873"/>
    <mergeCell ref="D868:D873"/>
    <mergeCell ref="A875:A881"/>
    <mergeCell ref="B875:B880"/>
    <mergeCell ref="C875:C880"/>
    <mergeCell ref="D875:D880"/>
    <mergeCell ref="A882:A888"/>
    <mergeCell ref="B882:B887"/>
    <mergeCell ref="C882:C887"/>
    <mergeCell ref="D882:D887"/>
    <mergeCell ref="A889:A895"/>
    <mergeCell ref="B889:B894"/>
    <mergeCell ref="C889:C894"/>
    <mergeCell ref="D889:D894"/>
    <mergeCell ref="A896:A902"/>
    <mergeCell ref="B896:B901"/>
    <mergeCell ref="C896:C901"/>
    <mergeCell ref="D896:D901"/>
    <mergeCell ref="A903:A909"/>
    <mergeCell ref="C903:C908"/>
    <mergeCell ref="D903:D908"/>
    <mergeCell ref="A910:A916"/>
    <mergeCell ref="C910:C915"/>
    <mergeCell ref="D910:D915"/>
    <mergeCell ref="A917:A923"/>
    <mergeCell ref="C917:C922"/>
    <mergeCell ref="D917:D922"/>
    <mergeCell ref="A924:A930"/>
    <mergeCell ref="C924:C929"/>
    <mergeCell ref="D924:D929"/>
    <mergeCell ref="A931:A937"/>
    <mergeCell ref="C931:C936"/>
    <mergeCell ref="D931:D936"/>
    <mergeCell ref="A938:A944"/>
    <mergeCell ref="C938:C943"/>
    <mergeCell ref="D938:D943"/>
    <mergeCell ref="B938:B943"/>
    <mergeCell ref="B931:B936"/>
    <mergeCell ref="A945:A951"/>
    <mergeCell ref="C945:C950"/>
    <mergeCell ref="D945:D950"/>
    <mergeCell ref="A952:A958"/>
    <mergeCell ref="C952:C957"/>
    <mergeCell ref="D952:D957"/>
    <mergeCell ref="B945:B950"/>
    <mergeCell ref="B952:B957"/>
    <mergeCell ref="A980:A986"/>
    <mergeCell ref="D959:D964"/>
    <mergeCell ref="A966:A972"/>
    <mergeCell ref="C966:C971"/>
    <mergeCell ref="D966:D971"/>
    <mergeCell ref="B959:B964"/>
    <mergeCell ref="B966:B971"/>
    <mergeCell ref="C980:C985"/>
    <mergeCell ref="D980:D985"/>
    <mergeCell ref="B973:B978"/>
    <mergeCell ref="A1001:A1007"/>
    <mergeCell ref="C1001:C1006"/>
    <mergeCell ref="D1001:D1006"/>
    <mergeCell ref="B994:B999"/>
    <mergeCell ref="B1001:B1006"/>
    <mergeCell ref="A973:A979"/>
    <mergeCell ref="C973:C978"/>
    <mergeCell ref="D973:D978"/>
    <mergeCell ref="A987:A993"/>
    <mergeCell ref="C987:C992"/>
    <mergeCell ref="A161:A167"/>
    <mergeCell ref="B161:B166"/>
    <mergeCell ref="C161:C166"/>
    <mergeCell ref="D161:D166"/>
    <mergeCell ref="A315:A321"/>
    <mergeCell ref="B315:B320"/>
    <mergeCell ref="C315:C320"/>
    <mergeCell ref="D315:D320"/>
    <mergeCell ref="A301:A307"/>
    <mergeCell ref="B301:B306"/>
    <mergeCell ref="A721:A727"/>
    <mergeCell ref="A462:A468"/>
    <mergeCell ref="B462:B467"/>
    <mergeCell ref="C462:C467"/>
    <mergeCell ref="D462:D467"/>
    <mergeCell ref="D721:D726"/>
    <mergeCell ref="C714:C719"/>
    <mergeCell ref="A630:A636"/>
    <mergeCell ref="A686:A692"/>
    <mergeCell ref="B686:B691"/>
    <mergeCell ref="A735:A741"/>
    <mergeCell ref="B735:B740"/>
    <mergeCell ref="A1008:A1014"/>
    <mergeCell ref="B987:B992"/>
    <mergeCell ref="A959:A965"/>
    <mergeCell ref="C469:C474"/>
    <mergeCell ref="C1008:C1013"/>
    <mergeCell ref="B630:B635"/>
    <mergeCell ref="C630:C635"/>
    <mergeCell ref="A994:A1000"/>
    <mergeCell ref="B1008:B1013"/>
    <mergeCell ref="B903:B908"/>
    <mergeCell ref="B910:B915"/>
    <mergeCell ref="B917:B922"/>
    <mergeCell ref="B924:B929"/>
    <mergeCell ref="D1008:D1013"/>
    <mergeCell ref="C994:C999"/>
    <mergeCell ref="D994:D999"/>
    <mergeCell ref="D987:D992"/>
    <mergeCell ref="B980:B985"/>
    <mergeCell ref="D735:D740"/>
    <mergeCell ref="C959:C964"/>
    <mergeCell ref="C490:C495"/>
    <mergeCell ref="D490:D495"/>
    <mergeCell ref="B497:B502"/>
    <mergeCell ref="C497:C502"/>
    <mergeCell ref="D497:D502"/>
    <mergeCell ref="D630:D635"/>
    <mergeCell ref="C686:C691"/>
    <mergeCell ref="D686:D691"/>
    <mergeCell ref="D749:D754"/>
    <mergeCell ref="B483:B488"/>
    <mergeCell ref="A742:A748"/>
    <mergeCell ref="B742:B747"/>
    <mergeCell ref="C742:C747"/>
    <mergeCell ref="D742:D747"/>
    <mergeCell ref="C483:C488"/>
    <mergeCell ref="C721:C726"/>
    <mergeCell ref="B721:B726"/>
    <mergeCell ref="C735:C740"/>
    <mergeCell ref="B56:B61"/>
    <mergeCell ref="A756:A762"/>
    <mergeCell ref="B756:B761"/>
    <mergeCell ref="C756:C761"/>
    <mergeCell ref="D756:D761"/>
    <mergeCell ref="A469:A475"/>
    <mergeCell ref="B469:B474"/>
    <mergeCell ref="D714:D719"/>
    <mergeCell ref="C700:C705"/>
    <mergeCell ref="D700:D705"/>
    <mergeCell ref="D469:D474"/>
    <mergeCell ref="A448:A454"/>
    <mergeCell ref="B448:B453"/>
    <mergeCell ref="C448:C453"/>
    <mergeCell ref="D448:D453"/>
    <mergeCell ref="A455:A461"/>
    <mergeCell ref="B455:B460"/>
    <mergeCell ref="D455:D460"/>
    <mergeCell ref="A56:A62"/>
    <mergeCell ref="A749:A755"/>
    <mergeCell ref="B749:B754"/>
    <mergeCell ref="C749:C754"/>
    <mergeCell ref="C56:C61"/>
    <mergeCell ref="D56:D61"/>
    <mergeCell ref="B511:B516"/>
    <mergeCell ref="C511:C516"/>
    <mergeCell ref="D511:D516"/>
    <mergeCell ref="D483:D488"/>
    <mergeCell ref="D1022:D1027"/>
    <mergeCell ref="A483:A489"/>
    <mergeCell ref="A490:A496"/>
    <mergeCell ref="C168:C173"/>
    <mergeCell ref="A168:A174"/>
    <mergeCell ref="B168:B173"/>
    <mergeCell ref="C455:C460"/>
    <mergeCell ref="A420:A426"/>
    <mergeCell ref="D168:D173"/>
    <mergeCell ref="D504:D509"/>
    <mergeCell ref="C1036:C1041"/>
    <mergeCell ref="D1036:D1041"/>
    <mergeCell ref="G1:J1"/>
    <mergeCell ref="A1015:A1021"/>
    <mergeCell ref="B1015:B1020"/>
    <mergeCell ref="C1015:C1020"/>
    <mergeCell ref="D1015:D1020"/>
    <mergeCell ref="A1022:A1028"/>
    <mergeCell ref="B1022:B1027"/>
    <mergeCell ref="C1022:C1027"/>
    <mergeCell ref="A1043:A1049"/>
    <mergeCell ref="B1043:B1048"/>
    <mergeCell ref="C1043:C1048"/>
    <mergeCell ref="D1043:D1048"/>
    <mergeCell ref="A1029:A1035"/>
    <mergeCell ref="B1029:B1034"/>
    <mergeCell ref="C1029:C1034"/>
    <mergeCell ref="D1029:D1034"/>
    <mergeCell ref="A1036:A1042"/>
    <mergeCell ref="B1036:B1041"/>
  </mergeCells>
  <printOptions/>
  <pageMargins left="0.7086614173228347" right="0.7086614173228347" top="0.7480314960629921" bottom="0.7480314960629921" header="0.31496062992125984" footer="0.31496062992125984"/>
  <pageSetup orientation="landscape" paperSize="9" scale="57" r:id="rId1"/>
  <rowBreaks count="20" manualBreakCount="20">
    <brk id="41" max="9" man="1"/>
    <brk id="97" max="9" man="1"/>
    <brk id="146" max="9" man="1"/>
    <brk id="195" max="9" man="1"/>
    <brk id="251" max="9" man="1"/>
    <brk id="307" max="9" man="1"/>
    <brk id="363" max="9" man="1"/>
    <brk id="412" max="9" man="1"/>
    <brk id="461" max="9" man="1"/>
    <brk id="510" max="9" man="1"/>
    <brk id="559" max="9" man="1"/>
    <brk id="636" max="9" man="1"/>
    <brk id="685" max="9" man="1"/>
    <brk id="734" max="9" man="1"/>
    <brk id="783" max="9" man="1"/>
    <brk id="832" max="9" man="1"/>
    <brk id="881" max="9" man="1"/>
    <brk id="930" max="9" man="1"/>
    <brk id="979" max="9" man="1"/>
    <brk id="10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2013-12-23T14:02:05Z</cp:lastPrinted>
  <dcterms:created xsi:type="dcterms:W3CDTF">2006-09-16T00:00:00Z</dcterms:created>
  <dcterms:modified xsi:type="dcterms:W3CDTF">2021-03-05T07:37:29Z</dcterms:modified>
  <cp:category/>
  <cp:version/>
  <cp:contentType/>
  <cp:contentStatus/>
</cp:coreProperties>
</file>