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<sst xmlns="http://schemas.openxmlformats.org/spreadsheetml/2006/main" count="105" uniqueCount="72">
  <si>
    <t>Приложение № 2 к Программе</t>
  </si>
  <si>
    <t>(в редакции постановления администрации Сланцевского муниципального района от ___ №___)</t>
  </si>
  <si>
    <t>ПЛАН</t>
  </si>
  <si>
    <t>реализации мероприятий муниципальной программы</t>
  </si>
  <si>
    <t>Наименование муниципальной программы, подпрограммы</t>
  </si>
  <si>
    <t>Ответственный исполнитель, соисполнитель, участник</t>
  </si>
  <si>
    <t>Срок реализации</t>
  </si>
  <si>
    <t>Годы реализации</t>
  </si>
  <si>
    <t>Оценка расходов (тыс. руб., в ценах соответствующих лет)</t>
  </si>
  <si>
    <t>Начало реализации</t>
  </si>
  <si>
    <t>Конец реализации</t>
  </si>
  <si>
    <t>Всего</t>
  </si>
  <si>
    <t>Федеральный бюджет</t>
  </si>
  <si>
    <t>Областной бюджет</t>
  </si>
  <si>
    <t>Бюджет СМР</t>
  </si>
  <si>
    <t>Бюджет СГП</t>
  </si>
  <si>
    <t>Прочие источники</t>
  </si>
  <si>
    <t>Муниципальная программа «Жилищно-коммунальное хозяйство, повышение степени благоустройства и  безопасности дорожного движения на территории Сланцевского городского поселения» на 2019-2025 годы</t>
  </si>
  <si>
    <t>Сектор коммунальной инфраструктуры  администрации Сланцевского муниципального района</t>
  </si>
  <si>
    <t>ИТОГО</t>
  </si>
  <si>
    <t>Подпрограмма 1 «Жилищно-коммунальное хозяйство»</t>
  </si>
  <si>
    <t>Сектор коммунальной инфраструктуры, сектор жилищного хозяйства  администрации Сланцевского муниципального района</t>
  </si>
  <si>
    <t>Основное мероприятие 1.1.  Субсидия на возмещение части затрат МП "ККП" при оказании банных услуг населению</t>
  </si>
  <si>
    <t>Сектор жилищного хозяйства администрации Сланцевского муниципального района</t>
  </si>
  <si>
    <t>Основное мероприятие 1.2.Актуализация схем тепло-, водоснабжения и водоотведения муниципального образования Сланцевское городское поселение Сланцевского муниципального района Ленинградской области.</t>
  </si>
  <si>
    <t>Сектор коммунальной инфраструктуры администрации Сланцевского муниципального района</t>
  </si>
  <si>
    <t>Основное мероприятие 1.3.Ремонт и строительство систем теплоснабжения</t>
  </si>
  <si>
    <t>из них:</t>
  </si>
  <si>
    <t>1.3.1. Замена тепловой трассы микрорайона Лучки по адресу: Ленинградская область, Сланцевский район, г. Сланцы, от ТК-1 до ТК-198 по ул. 1 Мая</t>
  </si>
  <si>
    <t>Основное мероприятие 1.4. Обследование и получение заключения специализированной организации о технической возможности (невозможности) проведения реконструкции многоквартирных домов с целью приспособления жилых помещений и общего имущества для обеспечения условий их доступности для инвалидов</t>
  </si>
  <si>
    <t>Сектор жилищного контроля  администрации Сланцевского муниципального района</t>
  </si>
  <si>
    <t>Итого по подпрограмме 1</t>
  </si>
  <si>
    <t>Подпрограмма 2 «Повышение степени благоустройства территории Сланцевского городского поселения»</t>
  </si>
  <si>
    <t>Сектор благоустройства и дорожного хозяйства, сектор жилищного хозяйства, сектор коммунальной инфраструктуры администрации Сланцевского муниципального района</t>
  </si>
  <si>
    <t>Основное мероприятие 2.1. Услуги по обращению с твердыми коммунальными отходами, в том числе:</t>
  </si>
  <si>
    <t>Сектор благоустройства и дорожного  хозяйства администрации Сланцевского муниципального района</t>
  </si>
  <si>
    <t>2.1.1. Ликвидация несанкционированных свалок твердых бытовых отходов на территории Сланцевского городского поселения</t>
  </si>
  <si>
    <t>2.1.2.Услуги по обращению с твердыми коммунальными отходами на территориях общего пользования, включая разработку экологических документов, определяющих класс опасности отходов</t>
  </si>
  <si>
    <t>Основное мероприятие 2.2. Содержание городского кладбища в п. Сосновка Сланцевского городского поселения</t>
  </si>
  <si>
    <t>Основное мероприятие 2.3. Содержание городского общественного туалета, расположенного по адресу г. Сланцы, ул. Ленина</t>
  </si>
  <si>
    <t>Основное мероприятие 2.4. Эксплуатационно-техническое обслуживание и содержание сетей уличного освещения Сланцевского городского поселения</t>
  </si>
  <si>
    <t>Основное мероприятие 2.5.  Уличное освещение</t>
  </si>
  <si>
    <t>Основное мероприятие 2.6. Проведение неотложных аварийно-восстановительных работ на сетях уличного освещения Сланцевского городского поселения</t>
  </si>
  <si>
    <t>Основное мероприятие 2.7. Ремонт и содержание системы ливневой канализации</t>
  </si>
  <si>
    <t>Основное мероприятие 2.8. Озеленение территории, содержание свободных территорий, содержание памятных мест и мест массового отдыха жителей города (прочие мероприятия по благоустройству)</t>
  </si>
  <si>
    <t>Сектор благоустройства и дорожного  хозяйства администрации Сланцевского муниципального района,     отдел по строительству администрации Сланцевского муниципального района</t>
  </si>
  <si>
    <t>2.8.1. Благоустройство территории, прилегающей к монументальному памятнику советским воинам, павшим в боях во время Великой Отечественной войны, г. Сланцы, ул. Партизанская, 30</t>
  </si>
  <si>
    <t>Отдел по строительству администрации Сланцевского муниципального района</t>
  </si>
  <si>
    <t>2.8.2.Оборудование дет. Игровой площадки у д. 7 по ул. Шахтерской Славы</t>
  </si>
  <si>
    <t>Основное мероприятие 2.9. Обустройство остановочных павильонов</t>
  </si>
  <si>
    <t>Основное мероприятие 2.10. Субсидии на возмещение затрат организациям в связи с оказанием населению услуг общественного туалета по регулируемым ценам (тарифам), не обеспечивающим возмещение затрат</t>
  </si>
  <si>
    <t>Основное мероприятие 2.11. Канализация и очистка ливневых стоков</t>
  </si>
  <si>
    <t>Основное мероприятие 2.12. Создание и содержание  мест (площадок) накопления твердых коммунальных отходов</t>
  </si>
  <si>
    <t>Основное мероприятие 2.13. Разработка дизайн-проекта благоустройства территории</t>
  </si>
  <si>
    <t>Основное мероприятие 2.14. Обустройство уличного освещения</t>
  </si>
  <si>
    <t>Основное мероприятие 2.15. Создание мест (площадок) накопления твердых коммунальных отходов</t>
  </si>
  <si>
    <t>Основное мероприятие 2.16.  Разработка и актуализация Генеральной схемы санитарной очистки территории Сланцевского городского поселения</t>
  </si>
  <si>
    <t>Основное мероприятие 2.17.  Реализация мероприятий в рамках областного закона от 28.12.2018 № 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МО ЛО»</t>
  </si>
  <si>
    <t>2.17.1. Создание мест накопления ТКО дер. Сижно, пос. Шахта № 3</t>
  </si>
  <si>
    <t>Основное мероприятие 2.18. Содержание кладбищ Сланцевского городского поселения</t>
  </si>
  <si>
    <t>Итого по подпрограмме 2</t>
  </si>
  <si>
    <t>Подпрограмма 3 «Повышение безопасности дорожного движения»</t>
  </si>
  <si>
    <t>Основное мероприятие 3.1. Выполнение работ по обслуживанию технических средств организации дорожного движения на территории Сланцевского городского поселения</t>
  </si>
  <si>
    <t>Основное мероприятие 3.2. Содержание дорог и дорожных сооружений, нанесение горизонтальной дорожной разметки, установка технических средств организации дорожного движения.</t>
  </si>
  <si>
    <t>Основное мероприятие 3.3. Разработка комплексной схемы организации дорожного движения</t>
  </si>
  <si>
    <t>Основное мероприятие 3.4. Проектирование строительства светофорного объекта</t>
  </si>
  <si>
    <t>Основное мероприятие 3.5. Разработка и актуализация проекта организации дорожного движения</t>
  </si>
  <si>
    <t>Основное мероприятие 3.6. Выполнение комплекса кадастровых работ по оформлению технических планов на автомобильные дороги</t>
  </si>
  <si>
    <t>Комитет по управлению муниципальным имуществом и земельным ресурсам администрации Сланцевского муниципального района</t>
  </si>
  <si>
    <t>Основное мероприятие 3.7. Реализация мероприятий в рамках областного закона от 28.12.2018 № 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МО ЛО»</t>
  </si>
  <si>
    <t>3.7.1. Снос деревьев вдоль автомобильных дорог местного значения пос. Шахта № 3</t>
  </si>
  <si>
    <t>Итого по подпрограмме 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</si>
</sst>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00"/>
  </numFmts>
  <fonts count="13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5">
    <xf numFmtId="164" fontId="0" fillId="0" borderId="0" xfId="0" applyAlignment="1">
      <alignment/>
    </xf>
    <xf numFmtId="164" fontId="1" fillId="0" borderId="0" xfId="20" applyAlignment="1">
      <alignment wrapText="1"/>
      <protection/>
    </xf>
    <xf numFmtId="164" fontId="2" fillId="0" borderId="0" xfId="20" applyFont="1" applyAlignment="1">
      <alignment wrapText="1"/>
      <protection/>
    </xf>
    <xf numFmtId="164" fontId="1" fillId="0" borderId="0" xfId="20">
      <alignment/>
      <protection/>
    </xf>
    <xf numFmtId="164" fontId="3" fillId="2" borderId="0" xfId="20" applyFont="1" applyFill="1" applyBorder="1" applyAlignment="1">
      <alignment vertical="top" wrapText="1"/>
      <protection/>
    </xf>
    <xf numFmtId="164" fontId="3" fillId="2" borderId="0" xfId="20" applyFont="1" applyFill="1" applyBorder="1" applyAlignment="1">
      <alignment horizontal="right" vertical="center" wrapText="1"/>
      <protection/>
    </xf>
    <xf numFmtId="164" fontId="4" fillId="2" borderId="0" xfId="20" applyFont="1" applyFill="1" applyBorder="1" applyAlignment="1">
      <alignment horizontal="center" vertical="center" wrapText="1"/>
      <protection/>
    </xf>
    <xf numFmtId="164" fontId="5" fillId="2" borderId="0" xfId="20" applyFont="1" applyFill="1" applyBorder="1" applyAlignment="1">
      <alignment horizontal="center" vertical="center" wrapText="1"/>
      <protection/>
    </xf>
    <xf numFmtId="164" fontId="3" fillId="0" borderId="1" xfId="20" applyFont="1" applyBorder="1" applyAlignment="1">
      <alignment vertical="center" wrapText="1"/>
      <protection/>
    </xf>
    <xf numFmtId="164" fontId="6" fillId="0" borderId="1" xfId="20" applyFont="1" applyBorder="1" applyAlignment="1">
      <alignment horizontal="center" vertical="center" wrapText="1"/>
      <protection/>
    </xf>
    <xf numFmtId="164" fontId="3" fillId="0" borderId="1" xfId="20" applyFont="1" applyBorder="1" applyAlignment="1">
      <alignment horizontal="center" vertical="center" wrapText="1"/>
      <protection/>
    </xf>
    <xf numFmtId="164" fontId="3" fillId="0" borderId="1" xfId="20" applyFont="1" applyBorder="1" applyAlignment="1">
      <alignment vertical="top" wrapText="1"/>
      <protection/>
    </xf>
    <xf numFmtId="164" fontId="3" fillId="0" borderId="1" xfId="20" applyFont="1" applyFill="1" applyBorder="1" applyAlignment="1">
      <alignment horizontal="center" vertical="center" wrapText="1"/>
      <protection/>
    </xf>
    <xf numFmtId="164" fontId="6" fillId="0" borderId="1" xfId="20" applyFont="1" applyFill="1" applyBorder="1" applyAlignment="1">
      <alignment horizontal="center" vertical="center" wrapText="1"/>
      <protection/>
    </xf>
    <xf numFmtId="164" fontId="1" fillId="0" borderId="0" xfId="20" applyFill="1">
      <alignment/>
      <protection/>
    </xf>
    <xf numFmtId="164" fontId="7" fillId="0" borderId="1" xfId="20" applyFont="1" applyFill="1" applyBorder="1" applyAlignment="1">
      <alignment horizontal="left" vertical="center" wrapText="1"/>
      <protection/>
    </xf>
    <xf numFmtId="164" fontId="8" fillId="0" borderId="1" xfId="20" applyFont="1" applyFill="1" applyBorder="1" applyAlignment="1">
      <alignment horizontal="center" vertical="center" wrapText="1"/>
      <protection/>
    </xf>
    <xf numFmtId="164" fontId="7" fillId="0" borderId="1" xfId="20" applyFont="1" applyFill="1" applyBorder="1" applyAlignment="1">
      <alignment horizontal="center" vertical="center" wrapText="1"/>
      <protection/>
    </xf>
    <xf numFmtId="165" fontId="7" fillId="0" borderId="1" xfId="20" applyNumberFormat="1" applyFont="1" applyFill="1" applyBorder="1" applyAlignment="1">
      <alignment horizontal="center" vertical="center" shrinkToFit="1"/>
      <protection/>
    </xf>
    <xf numFmtId="165" fontId="1" fillId="0" borderId="0" xfId="20" applyNumberFormat="1" applyFill="1">
      <alignment/>
      <protection/>
    </xf>
    <xf numFmtId="164" fontId="7" fillId="0" borderId="1" xfId="20" applyFont="1" applyFill="1" applyBorder="1" applyAlignment="1">
      <alignment vertical="center" wrapText="1"/>
      <protection/>
    </xf>
    <xf numFmtId="164" fontId="6" fillId="0" borderId="1" xfId="20" applyFont="1" applyFill="1" applyBorder="1" applyAlignment="1">
      <alignment vertical="top" wrapText="1"/>
      <protection/>
    </xf>
    <xf numFmtId="164" fontId="3" fillId="0" borderId="1" xfId="20" applyFont="1" applyFill="1" applyBorder="1" applyAlignment="1">
      <alignment vertical="top" wrapText="1"/>
      <protection/>
    </xf>
    <xf numFmtId="164" fontId="7" fillId="0" borderId="2" xfId="20" applyFont="1" applyFill="1" applyBorder="1" applyAlignment="1">
      <alignment horizontal="left" vertical="center" wrapText="1"/>
      <protection/>
    </xf>
    <xf numFmtId="165" fontId="3" fillId="0" borderId="1" xfId="20" applyNumberFormat="1" applyFont="1" applyFill="1" applyBorder="1" applyAlignment="1">
      <alignment horizontal="center" vertical="center" shrinkToFit="1"/>
      <protection/>
    </xf>
    <xf numFmtId="164" fontId="9" fillId="0" borderId="1" xfId="20" applyFont="1" applyFill="1" applyBorder="1" applyAlignment="1">
      <alignment horizontal="left" vertical="center" wrapText="1"/>
      <protection/>
    </xf>
    <xf numFmtId="164" fontId="9" fillId="0" borderId="1" xfId="20" applyFont="1" applyFill="1" applyBorder="1" applyAlignment="1">
      <alignment horizontal="left" vertical="top" wrapText="1"/>
      <protection/>
    </xf>
    <xf numFmtId="164" fontId="6" fillId="0" borderId="1" xfId="20" applyFont="1" applyFill="1" applyBorder="1" applyAlignment="1">
      <alignment horizontal="center" vertical="top" wrapText="1"/>
      <protection/>
    </xf>
    <xf numFmtId="164" fontId="10" fillId="0" borderId="1" xfId="20" applyFont="1" applyFill="1" applyBorder="1" applyAlignment="1">
      <alignment vertical="top" wrapText="1"/>
      <protection/>
    </xf>
    <xf numFmtId="164" fontId="11" fillId="0" borderId="1" xfId="20" applyFont="1" applyFill="1" applyBorder="1" applyAlignment="1">
      <alignment vertical="top" wrapText="1"/>
      <protection/>
    </xf>
    <xf numFmtId="165" fontId="11" fillId="0" borderId="1" xfId="20" applyNumberFormat="1" applyFont="1" applyFill="1" applyBorder="1" applyAlignment="1">
      <alignment vertical="top" wrapText="1"/>
      <protection/>
    </xf>
    <xf numFmtId="165" fontId="11" fillId="0" borderId="1" xfId="20" applyNumberFormat="1" applyFont="1" applyFill="1" applyBorder="1" applyAlignment="1">
      <alignment horizontal="center" vertical="center" shrinkToFit="1"/>
      <protection/>
    </xf>
    <xf numFmtId="164" fontId="9" fillId="0" borderId="1" xfId="20" applyFont="1" applyFill="1" applyBorder="1" applyAlignment="1">
      <alignment horizontal="center" vertical="center" wrapText="1"/>
      <protection/>
    </xf>
    <xf numFmtId="164" fontId="9" fillId="0" borderId="1" xfId="20" applyFont="1" applyFill="1" applyBorder="1" applyAlignment="1">
      <alignment vertical="top" wrapText="1"/>
      <protection/>
    </xf>
    <xf numFmtId="164" fontId="12" fillId="0" borderId="0" xfId="20" applyFont="1" applyFill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M188"/>
  <sheetViews>
    <sheetView tabSelected="1" zoomScale="90" zoomScaleNormal="90" workbookViewId="0" topLeftCell="A1">
      <pane xSplit="5" ySplit="6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H196" sqref="H196"/>
    </sheetView>
  </sheetViews>
  <sheetFormatPr defaultColWidth="8.00390625" defaultRowHeight="12.75"/>
  <cols>
    <col min="1" max="1" width="15.00390625" style="1" customWidth="1"/>
    <col min="2" max="2" width="29.00390625" style="1" customWidth="1"/>
    <col min="3" max="3" width="25.421875" style="2" customWidth="1"/>
    <col min="4" max="4" width="15.00390625" style="1" customWidth="1"/>
    <col min="5" max="5" width="22.28125" style="1" customWidth="1"/>
    <col min="6" max="6" width="12.140625" style="1" customWidth="1"/>
    <col min="7" max="10" width="15.00390625" style="1" customWidth="1"/>
    <col min="11" max="11" width="16.140625" style="1" customWidth="1"/>
    <col min="12" max="12" width="17.140625" style="1" customWidth="1"/>
    <col min="13" max="13" width="13.8515625" style="3" customWidth="1"/>
    <col min="14" max="14" width="12.28125" style="3" customWidth="1"/>
    <col min="15" max="16384" width="8.57421875" style="3" customWidth="1"/>
  </cols>
  <sheetData>
    <row r="1" spans="1:12" ht="20.25" customHeight="1">
      <c r="A1" s="4"/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40.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 t="s">
        <v>1</v>
      </c>
      <c r="L2" s="5"/>
    </row>
    <row r="3" spans="1:12" ht="37.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5.75" customHeight="1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50.25" customHeight="1">
      <c r="A5" s="8" t="s">
        <v>4</v>
      </c>
      <c r="B5" s="8"/>
      <c r="C5" s="9" t="s">
        <v>5</v>
      </c>
      <c r="D5" s="10" t="s">
        <v>6</v>
      </c>
      <c r="E5" s="10"/>
      <c r="F5" s="10" t="s">
        <v>7</v>
      </c>
      <c r="G5" s="11"/>
      <c r="H5" s="10" t="s">
        <v>8</v>
      </c>
      <c r="I5" s="10"/>
      <c r="J5" s="10"/>
      <c r="K5" s="10"/>
      <c r="L5" s="10"/>
    </row>
    <row r="6" spans="1:12" ht="25.5" customHeight="1">
      <c r="A6" s="8"/>
      <c r="B6" s="8"/>
      <c r="C6" s="9"/>
      <c r="D6" s="10" t="s">
        <v>9</v>
      </c>
      <c r="E6" s="10" t="s">
        <v>10</v>
      </c>
      <c r="F6" s="10"/>
      <c r="G6" s="10" t="s">
        <v>11</v>
      </c>
      <c r="H6" s="10" t="s">
        <v>12</v>
      </c>
      <c r="I6" s="10" t="s">
        <v>13</v>
      </c>
      <c r="J6" s="10" t="s">
        <v>14</v>
      </c>
      <c r="K6" s="10" t="s">
        <v>15</v>
      </c>
      <c r="L6" s="10" t="s">
        <v>16</v>
      </c>
    </row>
    <row r="7" spans="1:12" s="14" customFormat="1" ht="13.5" customHeight="1">
      <c r="A7" s="12">
        <v>1</v>
      </c>
      <c r="B7" s="12"/>
      <c r="C7" s="13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12">
        <v>10</v>
      </c>
      <c r="L7" s="12">
        <v>11</v>
      </c>
    </row>
    <row r="8" spans="1:12" s="14" customFormat="1" ht="15.75" customHeight="1">
      <c r="A8" s="15" t="s">
        <v>17</v>
      </c>
      <c r="B8" s="15"/>
      <c r="C8" s="16" t="s">
        <v>18</v>
      </c>
      <c r="D8" s="17">
        <v>2019</v>
      </c>
      <c r="E8" s="17">
        <v>2025</v>
      </c>
      <c r="F8" s="17">
        <v>2019</v>
      </c>
      <c r="G8" s="18">
        <f aca="true" t="shared" si="0" ref="G8:G14">G16+G48+G151</f>
        <v>113663.41053</v>
      </c>
      <c r="H8" s="18">
        <f aca="true" t="shared" si="1" ref="H8:H11">H16+H48+H151</f>
        <v>0</v>
      </c>
      <c r="I8" s="18">
        <f aca="true" t="shared" si="2" ref="I8:I11">I16+I48+I151</f>
        <v>21006.942</v>
      </c>
      <c r="J8" s="18">
        <f>SUM(J16+J55+J158)</f>
        <v>0</v>
      </c>
      <c r="K8" s="18">
        <f aca="true" t="shared" si="3" ref="K8:K14">K16+K48+K151</f>
        <v>92656.46853</v>
      </c>
      <c r="L8" s="18">
        <f>SUM(L16+L57+L160)</f>
        <v>0</v>
      </c>
    </row>
    <row r="9" spans="1:12" s="14" customFormat="1" ht="15.75">
      <c r="A9" s="15"/>
      <c r="B9" s="15"/>
      <c r="C9" s="16"/>
      <c r="D9" s="17"/>
      <c r="E9" s="17"/>
      <c r="F9" s="17">
        <v>2020</v>
      </c>
      <c r="G9" s="18">
        <f t="shared" si="0"/>
        <v>152526.29937999998</v>
      </c>
      <c r="H9" s="18">
        <f t="shared" si="1"/>
        <v>0</v>
      </c>
      <c r="I9" s="18">
        <f t="shared" si="2"/>
        <v>51221.318</v>
      </c>
      <c r="J9" s="18">
        <f aca="true" t="shared" si="4" ref="J9:J11">J17+J49+J152</f>
        <v>0</v>
      </c>
      <c r="K9" s="18">
        <f t="shared" si="3"/>
        <v>101304.98138</v>
      </c>
      <c r="L9" s="18">
        <f aca="true" t="shared" si="5" ref="L9:L10">SUM(L17+L68+L165)</f>
        <v>0</v>
      </c>
    </row>
    <row r="10" spans="1:13" s="14" customFormat="1" ht="15.75">
      <c r="A10" s="15"/>
      <c r="B10" s="15"/>
      <c r="C10" s="16"/>
      <c r="D10" s="17"/>
      <c r="E10" s="17"/>
      <c r="F10" s="17">
        <v>2021</v>
      </c>
      <c r="G10" s="18">
        <f t="shared" si="0"/>
        <v>106401.46169</v>
      </c>
      <c r="H10" s="18">
        <f t="shared" si="1"/>
        <v>0</v>
      </c>
      <c r="I10" s="18">
        <f t="shared" si="2"/>
        <v>3862.2</v>
      </c>
      <c r="J10" s="18">
        <f t="shared" si="4"/>
        <v>0</v>
      </c>
      <c r="K10" s="18">
        <f t="shared" si="3"/>
        <v>102539.26168999998</v>
      </c>
      <c r="L10" s="18">
        <f t="shared" si="5"/>
        <v>0</v>
      </c>
      <c r="M10" s="19"/>
    </row>
    <row r="11" spans="1:13" s="14" customFormat="1" ht="15.75">
      <c r="A11" s="15"/>
      <c r="B11" s="15"/>
      <c r="C11" s="16"/>
      <c r="D11" s="17"/>
      <c r="E11" s="17"/>
      <c r="F11" s="17">
        <v>2022</v>
      </c>
      <c r="G11" s="18">
        <f t="shared" si="0"/>
        <v>111117.4</v>
      </c>
      <c r="H11" s="18">
        <f t="shared" si="1"/>
        <v>0</v>
      </c>
      <c r="I11" s="18">
        <f t="shared" si="2"/>
        <v>0</v>
      </c>
      <c r="J11" s="18">
        <f t="shared" si="4"/>
        <v>0</v>
      </c>
      <c r="K11" s="18">
        <f t="shared" si="3"/>
        <v>111117.4</v>
      </c>
      <c r="L11" s="18">
        <f aca="true" t="shared" si="6" ref="L11:L14">SUM(L19+L56+L159)</f>
        <v>0</v>
      </c>
      <c r="M11" s="19"/>
    </row>
    <row r="12" spans="1:13" s="14" customFormat="1" ht="15.75">
      <c r="A12" s="15"/>
      <c r="B12" s="15"/>
      <c r="C12" s="16"/>
      <c r="D12" s="17"/>
      <c r="E12" s="17"/>
      <c r="F12" s="17">
        <v>2023</v>
      </c>
      <c r="G12" s="18">
        <f t="shared" si="0"/>
        <v>112999.6</v>
      </c>
      <c r="H12" s="18">
        <f aca="true" t="shared" si="7" ref="H12:H14">SUM(H20+H57+H160)</f>
        <v>0</v>
      </c>
      <c r="I12" s="18">
        <f aca="true" t="shared" si="8" ref="I12:I14">SUM(I20+I57+I160)</f>
        <v>0</v>
      </c>
      <c r="J12" s="18">
        <f aca="true" t="shared" si="9" ref="J12:J14">SUM(J20+J57+J160)</f>
        <v>0</v>
      </c>
      <c r="K12" s="18">
        <f t="shared" si="3"/>
        <v>112999.6</v>
      </c>
      <c r="L12" s="18">
        <f t="shared" si="6"/>
        <v>0</v>
      </c>
      <c r="M12" s="19"/>
    </row>
    <row r="13" spans="1:13" s="14" customFormat="1" ht="15.75">
      <c r="A13" s="15"/>
      <c r="B13" s="15"/>
      <c r="C13" s="16"/>
      <c r="D13" s="17"/>
      <c r="E13" s="17"/>
      <c r="F13" s="17">
        <v>2024</v>
      </c>
      <c r="G13" s="18">
        <f t="shared" si="0"/>
        <v>89013.18074000001</v>
      </c>
      <c r="H13" s="18">
        <f t="shared" si="7"/>
        <v>0</v>
      </c>
      <c r="I13" s="18">
        <f t="shared" si="8"/>
        <v>0</v>
      </c>
      <c r="J13" s="18">
        <f t="shared" si="9"/>
        <v>0</v>
      </c>
      <c r="K13" s="18">
        <f t="shared" si="3"/>
        <v>89013.18074000001</v>
      </c>
      <c r="L13" s="18">
        <f t="shared" si="6"/>
        <v>0</v>
      </c>
      <c r="M13" s="19"/>
    </row>
    <row r="14" spans="1:13" s="14" customFormat="1" ht="15.75">
      <c r="A14" s="15"/>
      <c r="B14" s="15"/>
      <c r="C14" s="16"/>
      <c r="D14" s="17"/>
      <c r="E14" s="17"/>
      <c r="F14" s="17">
        <v>2025</v>
      </c>
      <c r="G14" s="18">
        <f t="shared" si="0"/>
        <v>92398.22703</v>
      </c>
      <c r="H14" s="18">
        <f t="shared" si="7"/>
        <v>0</v>
      </c>
      <c r="I14" s="18">
        <f t="shared" si="8"/>
        <v>0</v>
      </c>
      <c r="J14" s="18">
        <f t="shared" si="9"/>
        <v>0</v>
      </c>
      <c r="K14" s="18">
        <f t="shared" si="3"/>
        <v>92398.22703</v>
      </c>
      <c r="L14" s="18">
        <f t="shared" si="6"/>
        <v>0</v>
      </c>
      <c r="M14" s="19"/>
    </row>
    <row r="15" spans="1:12" s="14" customFormat="1" ht="15.75" customHeight="1">
      <c r="A15" s="20" t="s">
        <v>19</v>
      </c>
      <c r="B15" s="20"/>
      <c r="C15" s="21"/>
      <c r="D15" s="22"/>
      <c r="E15" s="22"/>
      <c r="F15" s="22"/>
      <c r="G15" s="18">
        <f>G8+G9+G10+G11+G12+G13+G14</f>
        <v>778119.5793699999</v>
      </c>
      <c r="H15" s="18">
        <f>SUM(H8:H10)</f>
        <v>0</v>
      </c>
      <c r="I15" s="18">
        <f>I8+I9+I10+I11+I12+I13+I14</f>
        <v>76090.45999999999</v>
      </c>
      <c r="J15" s="18">
        <f>SUM(J8:J10)</f>
        <v>0</v>
      </c>
      <c r="K15" s="18">
        <f>K8+K9+K10+K11+K12+K13+K14</f>
        <v>702029.1193699999</v>
      </c>
      <c r="L15" s="18">
        <f>SUM(L8:L10)</f>
        <v>0</v>
      </c>
    </row>
    <row r="16" spans="1:12" s="14" customFormat="1" ht="15.75" customHeight="1">
      <c r="A16" s="23" t="s">
        <v>20</v>
      </c>
      <c r="B16" s="23"/>
      <c r="C16" s="13" t="s">
        <v>21</v>
      </c>
      <c r="D16" s="12">
        <v>2019</v>
      </c>
      <c r="E16" s="12">
        <v>2025</v>
      </c>
      <c r="F16" s="12">
        <v>2019</v>
      </c>
      <c r="G16" s="24">
        <f>G23+G30+G37+G46</f>
        <v>32726.157</v>
      </c>
      <c r="H16" s="24">
        <f aca="true" t="shared" si="10" ref="H16:H22">H23+H30+H37</f>
        <v>0</v>
      </c>
      <c r="I16" s="24">
        <f aca="true" t="shared" si="11" ref="I16:I22">I23+I30+I37</f>
        <v>21006.942</v>
      </c>
      <c r="J16" s="24">
        <f aca="true" t="shared" si="12" ref="J16:J22">J23+J30+J37</f>
        <v>0</v>
      </c>
      <c r="K16" s="24">
        <f>K23+K30+K37+K46</f>
        <v>11719.215</v>
      </c>
      <c r="L16" s="24">
        <f aca="true" t="shared" si="13" ref="L16:L22">L23+L30+L37</f>
        <v>0</v>
      </c>
    </row>
    <row r="17" spans="1:12" s="14" customFormat="1" ht="15.75">
      <c r="A17" s="23"/>
      <c r="B17" s="23"/>
      <c r="C17" s="13"/>
      <c r="D17" s="12"/>
      <c r="E17" s="12"/>
      <c r="F17" s="12">
        <v>2020</v>
      </c>
      <c r="G17" s="24">
        <f aca="true" t="shared" si="14" ref="G17:G22">G24+G31+G38</f>
        <v>67889.126</v>
      </c>
      <c r="H17" s="24">
        <f t="shared" si="10"/>
        <v>0</v>
      </c>
      <c r="I17" s="24">
        <f t="shared" si="11"/>
        <v>50046.318</v>
      </c>
      <c r="J17" s="24">
        <f t="shared" si="12"/>
        <v>0</v>
      </c>
      <c r="K17" s="24">
        <f aca="true" t="shared" si="15" ref="K17:K22">K24+K31+K38</f>
        <v>17842.807999999997</v>
      </c>
      <c r="L17" s="24">
        <f t="shared" si="13"/>
        <v>0</v>
      </c>
    </row>
    <row r="18" spans="1:12" s="14" customFormat="1" ht="15.75">
      <c r="A18" s="23"/>
      <c r="B18" s="23"/>
      <c r="C18" s="13"/>
      <c r="D18" s="12"/>
      <c r="E18" s="12"/>
      <c r="F18" s="12">
        <v>2021</v>
      </c>
      <c r="G18" s="24">
        <f t="shared" si="14"/>
        <v>14156</v>
      </c>
      <c r="H18" s="24">
        <f t="shared" si="10"/>
        <v>0</v>
      </c>
      <c r="I18" s="24">
        <f t="shared" si="11"/>
        <v>0</v>
      </c>
      <c r="J18" s="24">
        <f t="shared" si="12"/>
        <v>0</v>
      </c>
      <c r="K18" s="24">
        <f t="shared" si="15"/>
        <v>14156</v>
      </c>
      <c r="L18" s="24">
        <f t="shared" si="13"/>
        <v>0</v>
      </c>
    </row>
    <row r="19" spans="1:12" s="14" customFormat="1" ht="15.75">
      <c r="A19" s="23"/>
      <c r="B19" s="23"/>
      <c r="C19" s="13"/>
      <c r="D19" s="12"/>
      <c r="E19" s="12"/>
      <c r="F19" s="12">
        <v>2022</v>
      </c>
      <c r="G19" s="24">
        <f t="shared" si="14"/>
        <v>15341.599999999999</v>
      </c>
      <c r="H19" s="24">
        <f t="shared" si="10"/>
        <v>0</v>
      </c>
      <c r="I19" s="24">
        <f t="shared" si="11"/>
        <v>0</v>
      </c>
      <c r="J19" s="24">
        <f t="shared" si="12"/>
        <v>0</v>
      </c>
      <c r="K19" s="24">
        <f t="shared" si="15"/>
        <v>15341.599999999999</v>
      </c>
      <c r="L19" s="24">
        <f t="shared" si="13"/>
        <v>0</v>
      </c>
    </row>
    <row r="20" spans="1:12" s="14" customFormat="1" ht="15.75">
      <c r="A20" s="23"/>
      <c r="B20" s="23"/>
      <c r="C20" s="13"/>
      <c r="D20" s="12"/>
      <c r="E20" s="12"/>
      <c r="F20" s="12">
        <v>2023</v>
      </c>
      <c r="G20" s="24">
        <f t="shared" si="14"/>
        <v>15601.9</v>
      </c>
      <c r="H20" s="24">
        <f t="shared" si="10"/>
        <v>0</v>
      </c>
      <c r="I20" s="24">
        <f t="shared" si="11"/>
        <v>0</v>
      </c>
      <c r="J20" s="24">
        <f t="shared" si="12"/>
        <v>0</v>
      </c>
      <c r="K20" s="24">
        <f t="shared" si="15"/>
        <v>15601.9</v>
      </c>
      <c r="L20" s="24">
        <f t="shared" si="13"/>
        <v>0</v>
      </c>
    </row>
    <row r="21" spans="1:12" s="14" customFormat="1" ht="15.75">
      <c r="A21" s="23"/>
      <c r="B21" s="23"/>
      <c r="C21" s="13"/>
      <c r="D21" s="12"/>
      <c r="E21" s="12"/>
      <c r="F21" s="12">
        <v>2024</v>
      </c>
      <c r="G21" s="24">
        <f t="shared" si="14"/>
        <v>6358.7437</v>
      </c>
      <c r="H21" s="24">
        <f t="shared" si="10"/>
        <v>0</v>
      </c>
      <c r="I21" s="24">
        <f t="shared" si="11"/>
        <v>0</v>
      </c>
      <c r="J21" s="24">
        <f t="shared" si="12"/>
        <v>0</v>
      </c>
      <c r="K21" s="24">
        <f t="shared" si="15"/>
        <v>6358.7437</v>
      </c>
      <c r="L21" s="24">
        <f t="shared" si="13"/>
        <v>0</v>
      </c>
    </row>
    <row r="22" spans="1:12" s="14" customFormat="1" ht="15.75">
      <c r="A22" s="23"/>
      <c r="B22" s="23"/>
      <c r="C22" s="13"/>
      <c r="D22" s="12"/>
      <c r="E22" s="12"/>
      <c r="F22" s="12">
        <v>2025</v>
      </c>
      <c r="G22" s="24">
        <f t="shared" si="14"/>
        <v>6613.09345</v>
      </c>
      <c r="H22" s="24">
        <f t="shared" si="10"/>
        <v>0</v>
      </c>
      <c r="I22" s="24">
        <f t="shared" si="11"/>
        <v>0</v>
      </c>
      <c r="J22" s="24">
        <f t="shared" si="12"/>
        <v>0</v>
      </c>
      <c r="K22" s="24">
        <f t="shared" si="15"/>
        <v>6613.09345</v>
      </c>
      <c r="L22" s="24">
        <f t="shared" si="13"/>
        <v>0</v>
      </c>
    </row>
    <row r="23" spans="1:12" s="14" customFormat="1" ht="15.75" customHeight="1">
      <c r="A23" s="25" t="s">
        <v>22</v>
      </c>
      <c r="B23" s="25"/>
      <c r="C23" s="13" t="s">
        <v>23</v>
      </c>
      <c r="D23" s="12">
        <v>2019</v>
      </c>
      <c r="E23" s="12">
        <v>2025</v>
      </c>
      <c r="F23" s="12">
        <v>2019</v>
      </c>
      <c r="G23" s="24">
        <v>8212.4</v>
      </c>
      <c r="H23" s="24">
        <v>0</v>
      </c>
      <c r="I23" s="24">
        <v>0</v>
      </c>
      <c r="J23" s="24">
        <v>0</v>
      </c>
      <c r="K23" s="24">
        <v>8212.4</v>
      </c>
      <c r="L23" s="24">
        <v>0</v>
      </c>
    </row>
    <row r="24" spans="1:12" s="14" customFormat="1" ht="15.75">
      <c r="A24" s="25"/>
      <c r="B24" s="25"/>
      <c r="C24" s="13"/>
      <c r="D24" s="12"/>
      <c r="E24" s="12"/>
      <c r="F24" s="12">
        <v>2020</v>
      </c>
      <c r="G24" s="24">
        <v>10157.3</v>
      </c>
      <c r="H24" s="24">
        <v>0</v>
      </c>
      <c r="I24" s="24">
        <v>0</v>
      </c>
      <c r="J24" s="24">
        <v>0</v>
      </c>
      <c r="K24" s="24">
        <v>10157.3</v>
      </c>
      <c r="L24" s="24">
        <v>0</v>
      </c>
    </row>
    <row r="25" spans="1:12" s="14" customFormat="1" ht="15.75">
      <c r="A25" s="25"/>
      <c r="B25" s="25"/>
      <c r="C25" s="13"/>
      <c r="D25" s="12"/>
      <c r="E25" s="12"/>
      <c r="F25" s="12">
        <v>2021</v>
      </c>
      <c r="G25" s="24">
        <v>11075.8</v>
      </c>
      <c r="H25" s="24">
        <v>0</v>
      </c>
      <c r="I25" s="24">
        <v>0</v>
      </c>
      <c r="J25" s="24">
        <v>0</v>
      </c>
      <c r="K25" s="24">
        <v>11075.8</v>
      </c>
      <c r="L25" s="24">
        <v>0</v>
      </c>
    </row>
    <row r="26" spans="1:12" s="14" customFormat="1" ht="15.75">
      <c r="A26" s="25"/>
      <c r="B26" s="25"/>
      <c r="C26" s="13"/>
      <c r="D26" s="12"/>
      <c r="E26" s="12"/>
      <c r="F26" s="12">
        <v>2022</v>
      </c>
      <c r="G26" s="24">
        <v>12003.4</v>
      </c>
      <c r="H26" s="24">
        <v>0</v>
      </c>
      <c r="I26" s="24">
        <v>0</v>
      </c>
      <c r="J26" s="24">
        <v>0</v>
      </c>
      <c r="K26" s="24">
        <v>12003.4</v>
      </c>
      <c r="L26" s="24">
        <v>0</v>
      </c>
    </row>
    <row r="27" spans="1:12" s="14" customFormat="1" ht="15.75">
      <c r="A27" s="25"/>
      <c r="B27" s="25"/>
      <c r="C27" s="13"/>
      <c r="D27" s="12"/>
      <c r="E27" s="12"/>
      <c r="F27" s="12">
        <v>2023</v>
      </c>
      <c r="G27" s="24">
        <v>12207.1</v>
      </c>
      <c r="H27" s="24">
        <v>0</v>
      </c>
      <c r="I27" s="24">
        <v>0</v>
      </c>
      <c r="J27" s="24">
        <v>0</v>
      </c>
      <c r="K27" s="24">
        <v>12207.1</v>
      </c>
      <c r="L27" s="24">
        <v>0</v>
      </c>
    </row>
    <row r="28" spans="1:12" s="14" customFormat="1" ht="15.75">
      <c r="A28" s="25"/>
      <c r="B28" s="25"/>
      <c r="C28" s="13"/>
      <c r="D28" s="12"/>
      <c r="E28" s="12"/>
      <c r="F28" s="12">
        <v>2024</v>
      </c>
      <c r="G28" s="24">
        <v>4799.00728</v>
      </c>
      <c r="H28" s="24">
        <v>0</v>
      </c>
      <c r="I28" s="24">
        <v>0</v>
      </c>
      <c r="J28" s="24">
        <v>0</v>
      </c>
      <c r="K28" s="24">
        <v>4799.00728</v>
      </c>
      <c r="L28" s="24">
        <v>0</v>
      </c>
    </row>
    <row r="29" spans="1:12" s="14" customFormat="1" ht="15.75">
      <c r="A29" s="25"/>
      <c r="B29" s="25"/>
      <c r="C29" s="13"/>
      <c r="D29" s="12"/>
      <c r="E29" s="12"/>
      <c r="F29" s="12">
        <v>2025</v>
      </c>
      <c r="G29" s="24">
        <v>4990.96757</v>
      </c>
      <c r="H29" s="24">
        <v>0</v>
      </c>
      <c r="I29" s="24">
        <v>0</v>
      </c>
      <c r="J29" s="24">
        <v>0</v>
      </c>
      <c r="K29" s="24">
        <v>4990.96757</v>
      </c>
      <c r="L29" s="24">
        <v>0</v>
      </c>
    </row>
    <row r="30" spans="1:12" s="14" customFormat="1" ht="15.75" customHeight="1">
      <c r="A30" s="25" t="s">
        <v>24</v>
      </c>
      <c r="B30" s="25"/>
      <c r="C30" s="13" t="s">
        <v>25</v>
      </c>
      <c r="D30" s="12">
        <v>2019</v>
      </c>
      <c r="E30" s="12">
        <v>2025</v>
      </c>
      <c r="F30" s="12">
        <v>2019</v>
      </c>
      <c r="G30" s="24">
        <v>375</v>
      </c>
      <c r="H30" s="24">
        <v>0</v>
      </c>
      <c r="I30" s="24">
        <v>0</v>
      </c>
      <c r="J30" s="24">
        <v>0</v>
      </c>
      <c r="K30" s="24">
        <v>375</v>
      </c>
      <c r="L30" s="24">
        <v>0</v>
      </c>
    </row>
    <row r="31" spans="1:12" s="14" customFormat="1" ht="15.75">
      <c r="A31" s="25"/>
      <c r="B31" s="25"/>
      <c r="C31" s="13"/>
      <c r="D31" s="12"/>
      <c r="E31" s="12"/>
      <c r="F31" s="12">
        <v>2020</v>
      </c>
      <c r="G31" s="24">
        <v>260</v>
      </c>
      <c r="H31" s="24">
        <v>0</v>
      </c>
      <c r="I31" s="24">
        <v>0</v>
      </c>
      <c r="J31" s="24">
        <v>0</v>
      </c>
      <c r="K31" s="24">
        <v>260</v>
      </c>
      <c r="L31" s="24">
        <v>0</v>
      </c>
    </row>
    <row r="32" spans="1:12" s="14" customFormat="1" ht="15.75">
      <c r="A32" s="25"/>
      <c r="B32" s="25"/>
      <c r="C32" s="13"/>
      <c r="D32" s="12"/>
      <c r="E32" s="12"/>
      <c r="F32" s="12">
        <v>2021</v>
      </c>
      <c r="G32" s="24">
        <v>278</v>
      </c>
      <c r="H32" s="24">
        <v>0</v>
      </c>
      <c r="I32" s="24">
        <v>0</v>
      </c>
      <c r="J32" s="24">
        <v>0</v>
      </c>
      <c r="K32" s="24">
        <v>278</v>
      </c>
      <c r="L32" s="24">
        <v>0</v>
      </c>
    </row>
    <row r="33" spans="1:12" s="14" customFormat="1" ht="15.75">
      <c r="A33" s="25"/>
      <c r="B33" s="25"/>
      <c r="C33" s="13"/>
      <c r="D33" s="12"/>
      <c r="E33" s="12"/>
      <c r="F33" s="12">
        <v>2022</v>
      </c>
      <c r="G33" s="24">
        <v>301.3</v>
      </c>
      <c r="H33" s="24">
        <v>0</v>
      </c>
      <c r="I33" s="24">
        <v>0</v>
      </c>
      <c r="J33" s="24">
        <v>0</v>
      </c>
      <c r="K33" s="24">
        <v>301.3</v>
      </c>
      <c r="L33" s="24">
        <v>0</v>
      </c>
    </row>
    <row r="34" spans="1:12" s="14" customFormat="1" ht="15.75">
      <c r="A34" s="25"/>
      <c r="B34" s="25"/>
      <c r="C34" s="13"/>
      <c r="D34" s="12"/>
      <c r="E34" s="12"/>
      <c r="F34" s="12">
        <v>2023</v>
      </c>
      <c r="G34" s="24">
        <v>306.4</v>
      </c>
      <c r="H34" s="24">
        <v>0</v>
      </c>
      <c r="I34" s="24">
        <v>0</v>
      </c>
      <c r="J34" s="24">
        <v>0</v>
      </c>
      <c r="K34" s="24">
        <v>306.4</v>
      </c>
      <c r="L34" s="24">
        <v>0</v>
      </c>
    </row>
    <row r="35" spans="1:12" s="14" customFormat="1" ht="15.75">
      <c r="A35" s="25"/>
      <c r="B35" s="25"/>
      <c r="C35" s="13"/>
      <c r="D35" s="12"/>
      <c r="E35" s="12"/>
      <c r="F35" s="12">
        <v>2024</v>
      </c>
      <c r="G35" s="24">
        <v>959.84645</v>
      </c>
      <c r="H35" s="24">
        <v>0</v>
      </c>
      <c r="I35" s="24">
        <v>0</v>
      </c>
      <c r="J35" s="24">
        <v>0</v>
      </c>
      <c r="K35" s="24">
        <v>959.84645</v>
      </c>
      <c r="L35" s="24">
        <v>0</v>
      </c>
    </row>
    <row r="36" spans="1:12" s="14" customFormat="1" ht="15.75">
      <c r="A36" s="25"/>
      <c r="B36" s="25"/>
      <c r="C36" s="13"/>
      <c r="D36" s="12"/>
      <c r="E36" s="12"/>
      <c r="F36" s="12">
        <v>2025</v>
      </c>
      <c r="G36" s="24">
        <v>998.24031</v>
      </c>
      <c r="H36" s="24">
        <v>0</v>
      </c>
      <c r="I36" s="24">
        <v>0</v>
      </c>
      <c r="J36" s="24">
        <v>0</v>
      </c>
      <c r="K36" s="24">
        <v>998.24031</v>
      </c>
      <c r="L36" s="24">
        <v>0</v>
      </c>
    </row>
    <row r="37" spans="1:12" s="14" customFormat="1" ht="15.75" customHeight="1">
      <c r="A37" s="25" t="s">
        <v>26</v>
      </c>
      <c r="B37" s="25"/>
      <c r="C37" s="13" t="s">
        <v>25</v>
      </c>
      <c r="D37" s="12">
        <v>2019</v>
      </c>
      <c r="E37" s="12">
        <v>2025</v>
      </c>
      <c r="F37" s="12">
        <v>2019</v>
      </c>
      <c r="G37" s="24">
        <v>24038.757</v>
      </c>
      <c r="H37" s="24">
        <v>0</v>
      </c>
      <c r="I37" s="24">
        <v>21006.942</v>
      </c>
      <c r="J37" s="24">
        <v>0</v>
      </c>
      <c r="K37" s="24">
        <v>3031.815</v>
      </c>
      <c r="L37" s="24">
        <v>0</v>
      </c>
    </row>
    <row r="38" spans="1:12" s="14" customFormat="1" ht="15.75">
      <c r="A38" s="25"/>
      <c r="B38" s="25"/>
      <c r="C38" s="13"/>
      <c r="D38" s="12"/>
      <c r="E38" s="12"/>
      <c r="F38" s="12">
        <v>2020</v>
      </c>
      <c r="G38" s="24">
        <v>57471.826</v>
      </c>
      <c r="H38" s="24">
        <v>0</v>
      </c>
      <c r="I38" s="24">
        <v>50046.318</v>
      </c>
      <c r="J38" s="24">
        <v>0</v>
      </c>
      <c r="K38" s="24">
        <v>7425.508</v>
      </c>
      <c r="L38" s="24">
        <v>0</v>
      </c>
    </row>
    <row r="39" spans="1:12" s="14" customFormat="1" ht="15.75">
      <c r="A39" s="25"/>
      <c r="B39" s="25"/>
      <c r="C39" s="13"/>
      <c r="D39" s="12"/>
      <c r="E39" s="12"/>
      <c r="F39" s="12">
        <v>2021</v>
      </c>
      <c r="G39" s="24">
        <v>2802.2</v>
      </c>
      <c r="H39" s="24">
        <v>0</v>
      </c>
      <c r="I39" s="24">
        <v>0</v>
      </c>
      <c r="J39" s="24">
        <v>0</v>
      </c>
      <c r="K39" s="24">
        <v>2802.2</v>
      </c>
      <c r="L39" s="24">
        <v>0</v>
      </c>
    </row>
    <row r="40" spans="1:12" s="14" customFormat="1" ht="15.75">
      <c r="A40" s="25"/>
      <c r="B40" s="25"/>
      <c r="C40" s="13"/>
      <c r="D40" s="12"/>
      <c r="E40" s="12"/>
      <c r="F40" s="12">
        <v>2022</v>
      </c>
      <c r="G40" s="24">
        <v>3036.9</v>
      </c>
      <c r="H40" s="24">
        <v>0</v>
      </c>
      <c r="I40" s="24">
        <v>0</v>
      </c>
      <c r="J40" s="24">
        <v>0</v>
      </c>
      <c r="K40" s="24">
        <v>3036.9</v>
      </c>
      <c r="L40" s="24">
        <v>0</v>
      </c>
    </row>
    <row r="41" spans="1:12" s="14" customFormat="1" ht="15.75">
      <c r="A41" s="25"/>
      <c r="B41" s="25"/>
      <c r="C41" s="13"/>
      <c r="D41" s="12"/>
      <c r="E41" s="12"/>
      <c r="F41" s="12">
        <v>2023</v>
      </c>
      <c r="G41" s="24">
        <v>3088.4</v>
      </c>
      <c r="H41" s="24">
        <v>0</v>
      </c>
      <c r="I41" s="24">
        <v>0</v>
      </c>
      <c r="J41" s="24">
        <v>0</v>
      </c>
      <c r="K41" s="24">
        <v>3088.4</v>
      </c>
      <c r="L41" s="24">
        <v>0</v>
      </c>
    </row>
    <row r="42" spans="1:12" s="14" customFormat="1" ht="15.75">
      <c r="A42" s="25"/>
      <c r="B42" s="25"/>
      <c r="C42" s="13"/>
      <c r="D42" s="12"/>
      <c r="E42" s="12"/>
      <c r="F42" s="12">
        <v>2024</v>
      </c>
      <c r="G42" s="24">
        <v>599.88997</v>
      </c>
      <c r="H42" s="24">
        <v>0</v>
      </c>
      <c r="I42" s="24">
        <v>0</v>
      </c>
      <c r="J42" s="24">
        <v>0</v>
      </c>
      <c r="K42" s="24">
        <v>599.88997</v>
      </c>
      <c r="L42" s="24">
        <v>0</v>
      </c>
    </row>
    <row r="43" spans="1:12" s="14" customFormat="1" ht="15.75">
      <c r="A43" s="25"/>
      <c r="B43" s="25"/>
      <c r="C43" s="13"/>
      <c r="D43" s="12"/>
      <c r="E43" s="12"/>
      <c r="F43" s="12">
        <v>2025</v>
      </c>
      <c r="G43" s="24">
        <v>623.88557</v>
      </c>
      <c r="H43" s="24">
        <v>0</v>
      </c>
      <c r="I43" s="24">
        <v>0</v>
      </c>
      <c r="J43" s="24">
        <v>0</v>
      </c>
      <c r="K43" s="24">
        <v>623.88557</v>
      </c>
      <c r="L43" s="24">
        <v>0</v>
      </c>
    </row>
    <row r="44" spans="1:12" s="14" customFormat="1" ht="15.75" customHeight="1">
      <c r="A44" s="25" t="s">
        <v>27</v>
      </c>
      <c r="B44" s="25"/>
      <c r="C44" s="13"/>
      <c r="D44" s="12"/>
      <c r="E44" s="12"/>
      <c r="F44" s="12"/>
      <c r="G44" s="24"/>
      <c r="H44" s="24"/>
      <c r="I44" s="24"/>
      <c r="J44" s="24"/>
      <c r="K44" s="24"/>
      <c r="L44" s="24"/>
    </row>
    <row r="45" spans="1:12" s="14" customFormat="1" ht="44.25" customHeight="1">
      <c r="A45" s="25" t="s">
        <v>28</v>
      </c>
      <c r="B45" s="25"/>
      <c r="C45" s="13" t="s">
        <v>25</v>
      </c>
      <c r="D45" s="12">
        <v>2020</v>
      </c>
      <c r="E45" s="12">
        <v>2020</v>
      </c>
      <c r="F45" s="12">
        <v>2020</v>
      </c>
      <c r="G45" s="24">
        <v>11810.81</v>
      </c>
      <c r="H45" s="24">
        <v>0</v>
      </c>
      <c r="I45" s="24">
        <v>10629.73</v>
      </c>
      <c r="J45" s="24">
        <v>0</v>
      </c>
      <c r="K45" s="24">
        <v>1181.08</v>
      </c>
      <c r="L45" s="24">
        <v>0</v>
      </c>
    </row>
    <row r="46" spans="1:12" s="14" customFormat="1" ht="90" customHeight="1">
      <c r="A46" s="26" t="s">
        <v>29</v>
      </c>
      <c r="B46" s="26"/>
      <c r="C46" s="27" t="s">
        <v>30</v>
      </c>
      <c r="D46" s="12">
        <v>2019</v>
      </c>
      <c r="E46" s="12">
        <v>2019</v>
      </c>
      <c r="F46" s="12">
        <v>2019</v>
      </c>
      <c r="G46" s="24">
        <v>100</v>
      </c>
      <c r="H46" s="24">
        <v>0</v>
      </c>
      <c r="I46" s="24">
        <v>0</v>
      </c>
      <c r="J46" s="24">
        <v>0</v>
      </c>
      <c r="K46" s="24">
        <v>100</v>
      </c>
      <c r="L46" s="24">
        <v>0</v>
      </c>
    </row>
    <row r="47" spans="1:12" s="14" customFormat="1" ht="15.75" customHeight="1">
      <c r="A47" s="20" t="s">
        <v>31</v>
      </c>
      <c r="B47" s="20"/>
      <c r="C47" s="28"/>
      <c r="D47" s="29"/>
      <c r="E47" s="29"/>
      <c r="F47" s="30"/>
      <c r="G47" s="31">
        <f>G16+G17+G18+G19+G20+G21+G22</f>
        <v>158686.62014999997</v>
      </c>
      <c r="H47" s="31">
        <f>H16+H17+H18</f>
        <v>0</v>
      </c>
      <c r="I47" s="31">
        <f>I16+I17+I18</f>
        <v>71053.26</v>
      </c>
      <c r="J47" s="31">
        <f>J16+J17+J18</f>
        <v>0</v>
      </c>
      <c r="K47" s="31">
        <f>K16+K17+K18+K19+K20+K21+K22</f>
        <v>87633.36015000001</v>
      </c>
      <c r="L47" s="31">
        <f>L16+L17+L18</f>
        <v>0</v>
      </c>
    </row>
    <row r="48" spans="1:12" s="14" customFormat="1" ht="15.75" customHeight="1">
      <c r="A48" s="15" t="s">
        <v>32</v>
      </c>
      <c r="B48" s="15"/>
      <c r="C48" s="13" t="s">
        <v>33</v>
      </c>
      <c r="D48" s="12">
        <v>2019</v>
      </c>
      <c r="E48" s="12">
        <v>2025</v>
      </c>
      <c r="F48" s="12">
        <v>2019</v>
      </c>
      <c r="G48" s="24">
        <f>G55+G68+G70+G71+G78+G85+G92+G99+G112+G119+G126+G127+G132+G133</f>
        <v>32008.583529999996</v>
      </c>
      <c r="H48" s="24">
        <f>H55+H68+H70+H71+H78+H85+H92+H99+H112+H119</f>
        <v>0</v>
      </c>
      <c r="I48" s="24">
        <f>I55+I68+I70+I71+I78+I85+I92+I99+I112+I119</f>
        <v>0</v>
      </c>
      <c r="J48" s="24">
        <f>J55+J68+J70+J71+J78+J85+J92+J99+J112+J119</f>
        <v>0</v>
      </c>
      <c r="K48" s="24">
        <f>K55+K68+K70+K71+K78+K85+K92+K99+K112+K119+K126+K127+K132+K133</f>
        <v>32008.583529999996</v>
      </c>
      <c r="L48" s="24">
        <f>L55+L68+L70+L71+L78+L85+L92+L99+L112+L119</f>
        <v>0</v>
      </c>
    </row>
    <row r="49" spans="1:13" s="14" customFormat="1" ht="15.75">
      <c r="A49" s="15"/>
      <c r="B49" s="15"/>
      <c r="C49" s="13"/>
      <c r="D49" s="12"/>
      <c r="E49" s="12"/>
      <c r="F49" s="12">
        <v>2020</v>
      </c>
      <c r="G49" s="24">
        <f>G56+G69+G72+G79+G86+G93+G100+G113+G120+G128+G134+G138+G141</f>
        <v>33696.34038</v>
      </c>
      <c r="H49" s="24">
        <f>H56+H69+H72+H79+H86+H93+H100+H113+H120+H128+H134</f>
        <v>0</v>
      </c>
      <c r="I49" s="24">
        <f>I56+I69+I72+I79+I86+I93+I100+I113+I120+I128+I134</f>
        <v>1175</v>
      </c>
      <c r="J49" s="24">
        <f>J56+J69+J72+J79+J86+J93+J100+J113+J120+J128+J134</f>
        <v>0</v>
      </c>
      <c r="K49" s="24">
        <f>K56+K69+K72+K79+K86+K93+K100+K113+K120+K128+K134+K138+K141</f>
        <v>32521.340379999998</v>
      </c>
      <c r="L49" s="24">
        <f>L56+L69+L72+L79+L86+L93+L100+L113+L120+L128+L134</f>
        <v>0</v>
      </c>
      <c r="M49" s="19"/>
    </row>
    <row r="50" spans="1:12" s="14" customFormat="1" ht="15.75">
      <c r="A50" s="15"/>
      <c r="B50" s="15"/>
      <c r="C50" s="13"/>
      <c r="D50" s="12"/>
      <c r="E50" s="12"/>
      <c r="F50" s="12">
        <v>2021</v>
      </c>
      <c r="G50" s="24">
        <f aca="true" t="shared" si="16" ref="G50:G51">G57+G73+G80+G87+G94+G101+G114+G121+G129+G135+G139+G142+G147</f>
        <v>36221.188689999995</v>
      </c>
      <c r="H50" s="24">
        <f aca="true" t="shared" si="17" ref="H50:H51">H57+H73+H80+H87+H94+H101+H114+H121+H129+H135+H139+H142+H147</f>
        <v>0</v>
      </c>
      <c r="I50" s="24">
        <f aca="true" t="shared" si="18" ref="I50:I51">I57+I73+I80+I87+I94+I101+I114+I121+I129+I135+I139+I142+I147</f>
        <v>3000</v>
      </c>
      <c r="J50" s="24">
        <f aca="true" t="shared" si="19" ref="J50:J51">J57+J73+J80+J87+J94+J101+J114+J121+J129+J135+J139+J142+J147</f>
        <v>0</v>
      </c>
      <c r="K50" s="24">
        <f aca="true" t="shared" si="20" ref="K50:K51">K57+K73+K80+K87+K94+K101+K114+K121+K129+K135+K139+K142+K147</f>
        <v>33221.188689999995</v>
      </c>
      <c r="L50" s="24">
        <f aca="true" t="shared" si="21" ref="L50:L51">L57+L73+L80+L87+L94+L101+L114+L121+L129+L135+L139+L142+L147</f>
        <v>0</v>
      </c>
    </row>
    <row r="51" spans="1:12" s="14" customFormat="1" ht="15.75">
      <c r="A51" s="15"/>
      <c r="B51" s="15"/>
      <c r="C51" s="13"/>
      <c r="D51" s="12"/>
      <c r="E51" s="12"/>
      <c r="F51" s="12">
        <v>2022</v>
      </c>
      <c r="G51" s="24">
        <f t="shared" si="16"/>
        <v>35993.9</v>
      </c>
      <c r="H51" s="24">
        <f t="shared" si="17"/>
        <v>0</v>
      </c>
      <c r="I51" s="24">
        <f t="shared" si="18"/>
        <v>0</v>
      </c>
      <c r="J51" s="24">
        <f t="shared" si="19"/>
        <v>0</v>
      </c>
      <c r="K51" s="24">
        <f t="shared" si="20"/>
        <v>35993.9</v>
      </c>
      <c r="L51" s="24">
        <f t="shared" si="21"/>
        <v>0</v>
      </c>
    </row>
    <row r="52" spans="1:12" s="14" customFormat="1" ht="15.75">
      <c r="A52" s="15"/>
      <c r="B52" s="15"/>
      <c r="C52" s="13"/>
      <c r="D52" s="12"/>
      <c r="E52" s="12"/>
      <c r="F52" s="12">
        <v>2023</v>
      </c>
      <c r="G52" s="24">
        <f>G59+G75+G82+G89+G96+G103+G116+G123+G131+G137+G144+G149</f>
        <v>36601.3</v>
      </c>
      <c r="H52" s="24">
        <f>H59+H75+H82+H89+H96+H103+H116+H123+H131+H137+H144+H149</f>
        <v>0</v>
      </c>
      <c r="I52" s="24">
        <f>I59+I75+I82+I89+I96+I103+I116+I123+I131+I137+I144+I149</f>
        <v>0</v>
      </c>
      <c r="J52" s="24">
        <f>J59+J75+J82+J89+J96+J103+J116+J123+J131+J137+J144+J149</f>
        <v>0</v>
      </c>
      <c r="K52" s="24">
        <f>K59+K75+K82+K89+K96+K103+K116+K123+K131+K137+K144+K149</f>
        <v>36601.3</v>
      </c>
      <c r="L52" s="24">
        <f>L59+L75+L82+L89+L96+L103+L116+L123+L131+L137+L144+L149</f>
        <v>0</v>
      </c>
    </row>
    <row r="53" spans="1:12" s="14" customFormat="1" ht="15.75">
      <c r="A53" s="15"/>
      <c r="B53" s="15"/>
      <c r="C53" s="13"/>
      <c r="D53" s="12"/>
      <c r="E53" s="12"/>
      <c r="F53" s="12">
        <v>2024</v>
      </c>
      <c r="G53" s="24">
        <f aca="true" t="shared" si="22" ref="G53:G54">G60+G76+G83+G90+G97+G104+G117+G124</f>
        <v>29980.32527</v>
      </c>
      <c r="H53" s="24">
        <f aca="true" t="shared" si="23" ref="H53:H54">H60+H68+H76+H83+H90+H97+H104+H117+H124+H132+H138+H142+H145</f>
        <v>0</v>
      </c>
      <c r="I53" s="24">
        <f aca="true" t="shared" si="24" ref="I53:I54">I60+I76+I83+I90+I97+I104+I117+I124</f>
        <v>0</v>
      </c>
      <c r="J53" s="24">
        <f aca="true" t="shared" si="25" ref="J53:J54">J60+J68+J76+J83+J90+J97+J104+J117+J124+J132+J138+J142+J145</f>
        <v>0</v>
      </c>
      <c r="K53" s="24">
        <f aca="true" t="shared" si="26" ref="K53:K54">K60+K76+K83+K90+K97+K104+K117+K124</f>
        <v>29980.32527</v>
      </c>
      <c r="L53" s="24">
        <f aca="true" t="shared" si="27" ref="L53:L54">L60+L68+L76+L83+L90+L97+L104+L117+L124+L132+L138+L142+L145</f>
        <v>0</v>
      </c>
    </row>
    <row r="54" spans="1:12" s="14" customFormat="1" ht="15.75">
      <c r="A54" s="15"/>
      <c r="B54" s="15"/>
      <c r="C54" s="13"/>
      <c r="D54" s="12"/>
      <c r="E54" s="12"/>
      <c r="F54" s="12">
        <v>2025</v>
      </c>
      <c r="G54" s="24">
        <f t="shared" si="22"/>
        <v>31179.53829</v>
      </c>
      <c r="H54" s="24">
        <f t="shared" si="23"/>
        <v>0</v>
      </c>
      <c r="I54" s="24">
        <f t="shared" si="24"/>
        <v>0</v>
      </c>
      <c r="J54" s="24">
        <f t="shared" si="25"/>
        <v>0</v>
      </c>
      <c r="K54" s="24">
        <f t="shared" si="26"/>
        <v>31179.53829</v>
      </c>
      <c r="L54" s="24">
        <f t="shared" si="27"/>
        <v>0</v>
      </c>
    </row>
    <row r="55" spans="1:12" s="14" customFormat="1" ht="15.75" customHeight="1">
      <c r="A55" s="25" t="s">
        <v>34</v>
      </c>
      <c r="B55" s="25"/>
      <c r="C55" s="13" t="s">
        <v>35</v>
      </c>
      <c r="D55" s="12">
        <v>2019</v>
      </c>
      <c r="E55" s="12">
        <v>2025</v>
      </c>
      <c r="F55" s="12">
        <v>2019</v>
      </c>
      <c r="G55" s="24">
        <f>G62+G63</f>
        <v>178.61378</v>
      </c>
      <c r="H55" s="24">
        <v>0</v>
      </c>
      <c r="I55" s="24">
        <v>0</v>
      </c>
      <c r="J55" s="24">
        <v>0</v>
      </c>
      <c r="K55" s="24">
        <f>K62+K63</f>
        <v>178.61378</v>
      </c>
      <c r="L55" s="24">
        <v>0</v>
      </c>
    </row>
    <row r="56" spans="1:12" s="14" customFormat="1" ht="15.75">
      <c r="A56" s="25"/>
      <c r="B56" s="25"/>
      <c r="C56" s="13"/>
      <c r="D56" s="12"/>
      <c r="E56" s="12"/>
      <c r="F56" s="12">
        <v>2020</v>
      </c>
      <c r="G56" s="24">
        <f aca="true" t="shared" si="28" ref="G56:G59">G64</f>
        <v>1562.19391</v>
      </c>
      <c r="H56" s="24">
        <v>0</v>
      </c>
      <c r="I56" s="24">
        <v>0</v>
      </c>
      <c r="J56" s="24">
        <v>0</v>
      </c>
      <c r="K56" s="24">
        <f aca="true" t="shared" si="29" ref="K56:K59">K64</f>
        <v>1562.19391</v>
      </c>
      <c r="L56" s="24">
        <v>0</v>
      </c>
    </row>
    <row r="57" spans="1:12" s="14" customFormat="1" ht="15.75">
      <c r="A57" s="25"/>
      <c r="B57" s="25"/>
      <c r="C57" s="13"/>
      <c r="D57" s="12"/>
      <c r="E57" s="12"/>
      <c r="F57" s="12">
        <v>2021</v>
      </c>
      <c r="G57" s="24">
        <f t="shared" si="28"/>
        <v>782.1</v>
      </c>
      <c r="H57" s="24">
        <v>0</v>
      </c>
      <c r="I57" s="24">
        <v>0</v>
      </c>
      <c r="J57" s="24">
        <v>0</v>
      </c>
      <c r="K57" s="24">
        <f t="shared" si="29"/>
        <v>782.1</v>
      </c>
      <c r="L57" s="24">
        <v>0</v>
      </c>
    </row>
    <row r="58" spans="1:12" s="14" customFormat="1" ht="15.75">
      <c r="A58" s="25"/>
      <c r="B58" s="25"/>
      <c r="C58" s="13"/>
      <c r="D58" s="12"/>
      <c r="E58" s="12"/>
      <c r="F58" s="12">
        <v>2022</v>
      </c>
      <c r="G58" s="24">
        <f t="shared" si="28"/>
        <v>847.6</v>
      </c>
      <c r="H58" s="24">
        <v>0</v>
      </c>
      <c r="I58" s="24">
        <v>0</v>
      </c>
      <c r="J58" s="24">
        <v>0</v>
      </c>
      <c r="K58" s="24">
        <f t="shared" si="29"/>
        <v>847.6</v>
      </c>
      <c r="L58" s="24">
        <v>0</v>
      </c>
    </row>
    <row r="59" spans="1:12" s="14" customFormat="1" ht="15.75">
      <c r="A59" s="25"/>
      <c r="B59" s="25"/>
      <c r="C59" s="13"/>
      <c r="D59" s="12"/>
      <c r="E59" s="12"/>
      <c r="F59" s="12">
        <v>2023</v>
      </c>
      <c r="G59" s="24">
        <f t="shared" si="28"/>
        <v>862</v>
      </c>
      <c r="H59" s="24">
        <v>0</v>
      </c>
      <c r="I59" s="24">
        <v>0</v>
      </c>
      <c r="J59" s="24">
        <v>0</v>
      </c>
      <c r="K59" s="24">
        <f t="shared" si="29"/>
        <v>862</v>
      </c>
      <c r="L59" s="24">
        <v>0</v>
      </c>
    </row>
    <row r="60" spans="1:12" s="14" customFormat="1" ht="15.75">
      <c r="A60" s="25"/>
      <c r="B60" s="25"/>
      <c r="C60" s="13"/>
      <c r="D60" s="12"/>
      <c r="E60" s="12"/>
      <c r="F60" s="12">
        <v>2024</v>
      </c>
      <c r="G60" s="24">
        <v>1199.77994</v>
      </c>
      <c r="H60" s="24">
        <v>0</v>
      </c>
      <c r="I60" s="24">
        <v>0</v>
      </c>
      <c r="J60" s="24">
        <v>0</v>
      </c>
      <c r="K60" s="24">
        <v>1199.77994</v>
      </c>
      <c r="L60" s="24">
        <v>0</v>
      </c>
    </row>
    <row r="61" spans="1:12" s="14" customFormat="1" ht="15.75">
      <c r="A61" s="25"/>
      <c r="B61" s="25"/>
      <c r="C61" s="13"/>
      <c r="D61" s="12"/>
      <c r="E61" s="12"/>
      <c r="F61" s="12">
        <v>2025</v>
      </c>
      <c r="G61" s="24">
        <v>1247.77114</v>
      </c>
      <c r="H61" s="24">
        <v>0</v>
      </c>
      <c r="I61" s="24">
        <v>0</v>
      </c>
      <c r="J61" s="24">
        <v>0</v>
      </c>
      <c r="K61" s="24">
        <v>1247.77114</v>
      </c>
      <c r="L61" s="24">
        <v>0</v>
      </c>
    </row>
    <row r="62" spans="1:12" s="14" customFormat="1" ht="45" customHeight="1">
      <c r="A62" s="25" t="s">
        <v>36</v>
      </c>
      <c r="B62" s="25"/>
      <c r="C62" s="13" t="s">
        <v>35</v>
      </c>
      <c r="D62" s="12">
        <v>2019</v>
      </c>
      <c r="E62" s="12">
        <v>2019</v>
      </c>
      <c r="F62" s="12">
        <v>2019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</row>
    <row r="63" spans="1:12" s="14" customFormat="1" ht="15.75" customHeight="1">
      <c r="A63" s="25" t="s">
        <v>37</v>
      </c>
      <c r="B63" s="25"/>
      <c r="C63" s="13" t="s">
        <v>35</v>
      </c>
      <c r="D63" s="12">
        <v>2019</v>
      </c>
      <c r="E63" s="12">
        <v>2023</v>
      </c>
      <c r="F63" s="12">
        <v>2019</v>
      </c>
      <c r="G63" s="24">
        <v>178.61378</v>
      </c>
      <c r="H63" s="24">
        <v>0</v>
      </c>
      <c r="I63" s="24">
        <v>0</v>
      </c>
      <c r="J63" s="24">
        <v>0</v>
      </c>
      <c r="K63" s="24">
        <v>178.61378</v>
      </c>
      <c r="L63" s="24">
        <v>0</v>
      </c>
    </row>
    <row r="64" spans="1:12" s="14" customFormat="1" ht="15.75">
      <c r="A64" s="25"/>
      <c r="B64" s="25"/>
      <c r="C64" s="13"/>
      <c r="D64" s="12"/>
      <c r="E64" s="12"/>
      <c r="F64" s="12">
        <v>2020</v>
      </c>
      <c r="G64" s="24">
        <v>1562.19391</v>
      </c>
      <c r="H64" s="24">
        <v>0</v>
      </c>
      <c r="I64" s="24">
        <v>0</v>
      </c>
      <c r="J64" s="24">
        <v>0</v>
      </c>
      <c r="K64" s="24">
        <v>1562.19391</v>
      </c>
      <c r="L64" s="24">
        <v>0</v>
      </c>
    </row>
    <row r="65" spans="1:12" s="14" customFormat="1" ht="15.75">
      <c r="A65" s="25"/>
      <c r="B65" s="25"/>
      <c r="C65" s="13"/>
      <c r="D65" s="12"/>
      <c r="E65" s="12"/>
      <c r="F65" s="12">
        <v>2021</v>
      </c>
      <c r="G65" s="24">
        <v>782.1</v>
      </c>
      <c r="H65" s="24">
        <v>0</v>
      </c>
      <c r="I65" s="24">
        <v>0</v>
      </c>
      <c r="J65" s="24">
        <v>0</v>
      </c>
      <c r="K65" s="24">
        <v>782.1</v>
      </c>
      <c r="L65" s="24">
        <v>0</v>
      </c>
    </row>
    <row r="66" spans="1:12" s="14" customFormat="1" ht="15.75">
      <c r="A66" s="25"/>
      <c r="B66" s="25"/>
      <c r="C66" s="13"/>
      <c r="D66" s="12"/>
      <c r="E66" s="12"/>
      <c r="F66" s="12">
        <v>2022</v>
      </c>
      <c r="G66" s="24">
        <v>847.6</v>
      </c>
      <c r="H66" s="24">
        <v>0</v>
      </c>
      <c r="I66" s="24">
        <v>0</v>
      </c>
      <c r="J66" s="24">
        <v>0</v>
      </c>
      <c r="K66" s="24">
        <v>847.6</v>
      </c>
      <c r="L66" s="24">
        <v>0</v>
      </c>
    </row>
    <row r="67" spans="1:12" s="14" customFormat="1" ht="15.75">
      <c r="A67" s="25"/>
      <c r="B67" s="25"/>
      <c r="C67" s="13"/>
      <c r="D67" s="12"/>
      <c r="E67" s="12"/>
      <c r="F67" s="12">
        <v>2023</v>
      </c>
      <c r="G67" s="24">
        <v>862</v>
      </c>
      <c r="H67" s="24">
        <v>0</v>
      </c>
      <c r="I67" s="24">
        <v>0</v>
      </c>
      <c r="J67" s="24">
        <v>0</v>
      </c>
      <c r="K67" s="24">
        <v>862</v>
      </c>
      <c r="L67" s="24">
        <v>0</v>
      </c>
    </row>
    <row r="68" spans="1:12" s="14" customFormat="1" ht="24.75" customHeight="1">
      <c r="A68" s="25" t="s">
        <v>38</v>
      </c>
      <c r="B68" s="25"/>
      <c r="C68" s="13" t="s">
        <v>23</v>
      </c>
      <c r="D68" s="12">
        <v>2019</v>
      </c>
      <c r="E68" s="12">
        <v>2020</v>
      </c>
      <c r="F68" s="12">
        <v>2019</v>
      </c>
      <c r="G68" s="24">
        <v>98.4</v>
      </c>
      <c r="H68" s="24">
        <v>0</v>
      </c>
      <c r="I68" s="24">
        <v>0</v>
      </c>
      <c r="J68" s="24">
        <v>0</v>
      </c>
      <c r="K68" s="24">
        <v>98.4</v>
      </c>
      <c r="L68" s="24">
        <v>0</v>
      </c>
    </row>
    <row r="69" spans="1:12" s="14" customFormat="1" ht="26.25" customHeight="1">
      <c r="A69" s="25"/>
      <c r="B69" s="25"/>
      <c r="C69" s="13"/>
      <c r="D69" s="12"/>
      <c r="E69" s="12"/>
      <c r="F69" s="12">
        <v>2020</v>
      </c>
      <c r="G69" s="24">
        <v>98.5</v>
      </c>
      <c r="H69" s="24">
        <v>0</v>
      </c>
      <c r="I69" s="24">
        <v>0</v>
      </c>
      <c r="J69" s="24">
        <v>0</v>
      </c>
      <c r="K69" s="24">
        <v>98.5</v>
      </c>
      <c r="L69" s="24">
        <v>0</v>
      </c>
    </row>
    <row r="70" spans="1:12" s="14" customFormat="1" ht="39" customHeight="1">
      <c r="A70" s="26" t="s">
        <v>39</v>
      </c>
      <c r="B70" s="26"/>
      <c r="C70" s="27" t="s">
        <v>23</v>
      </c>
      <c r="D70" s="12">
        <v>2019</v>
      </c>
      <c r="E70" s="12">
        <v>2019</v>
      </c>
      <c r="F70" s="12">
        <v>2019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</row>
    <row r="71" spans="1:12" s="14" customFormat="1" ht="15.75" customHeight="1">
      <c r="A71" s="25" t="s">
        <v>40</v>
      </c>
      <c r="B71" s="25"/>
      <c r="C71" s="13" t="s">
        <v>23</v>
      </c>
      <c r="D71" s="12">
        <v>2019</v>
      </c>
      <c r="E71" s="12">
        <v>2025</v>
      </c>
      <c r="F71" s="12">
        <v>2019</v>
      </c>
      <c r="G71" s="24">
        <v>2785.1859</v>
      </c>
      <c r="H71" s="24">
        <v>0</v>
      </c>
      <c r="I71" s="24">
        <v>0</v>
      </c>
      <c r="J71" s="24">
        <v>0</v>
      </c>
      <c r="K71" s="24">
        <v>2785.1859</v>
      </c>
      <c r="L71" s="24">
        <v>0</v>
      </c>
    </row>
    <row r="72" spans="1:12" s="14" customFormat="1" ht="15.75">
      <c r="A72" s="25"/>
      <c r="B72" s="25"/>
      <c r="C72" s="13"/>
      <c r="D72" s="12"/>
      <c r="E72" s="12"/>
      <c r="F72" s="12">
        <v>2020</v>
      </c>
      <c r="G72" s="24">
        <v>4778.488</v>
      </c>
      <c r="H72" s="24">
        <v>0</v>
      </c>
      <c r="I72" s="24">
        <v>0</v>
      </c>
      <c r="J72" s="24">
        <v>0</v>
      </c>
      <c r="K72" s="24">
        <v>4778.488</v>
      </c>
      <c r="L72" s="24">
        <v>0</v>
      </c>
    </row>
    <row r="73" spans="1:12" s="14" customFormat="1" ht="15.75">
      <c r="A73" s="25"/>
      <c r="B73" s="25"/>
      <c r="C73" s="13"/>
      <c r="D73" s="12"/>
      <c r="E73" s="12"/>
      <c r="F73" s="12">
        <v>2021</v>
      </c>
      <c r="G73" s="24">
        <v>2695.4</v>
      </c>
      <c r="H73" s="24">
        <v>0</v>
      </c>
      <c r="I73" s="24">
        <v>0</v>
      </c>
      <c r="J73" s="24">
        <v>0</v>
      </c>
      <c r="K73" s="24">
        <v>2695.4</v>
      </c>
      <c r="L73" s="24">
        <v>0</v>
      </c>
    </row>
    <row r="74" spans="1:12" s="14" customFormat="1" ht="15.75">
      <c r="A74" s="25"/>
      <c r="B74" s="25"/>
      <c r="C74" s="13"/>
      <c r="D74" s="12"/>
      <c r="E74" s="12"/>
      <c r="F74" s="12">
        <v>2022</v>
      </c>
      <c r="G74" s="24">
        <v>2921.1</v>
      </c>
      <c r="H74" s="24">
        <v>0</v>
      </c>
      <c r="I74" s="24">
        <v>0</v>
      </c>
      <c r="J74" s="24">
        <v>0</v>
      </c>
      <c r="K74" s="24">
        <v>2921.1</v>
      </c>
      <c r="L74" s="24">
        <v>0</v>
      </c>
    </row>
    <row r="75" spans="1:12" s="14" customFormat="1" ht="15.75">
      <c r="A75" s="25"/>
      <c r="B75" s="25"/>
      <c r="C75" s="13"/>
      <c r="D75" s="12"/>
      <c r="E75" s="12"/>
      <c r="F75" s="12">
        <v>2023</v>
      </c>
      <c r="G75" s="24">
        <v>2970.7</v>
      </c>
      <c r="H75" s="24">
        <v>0</v>
      </c>
      <c r="I75" s="24">
        <v>0</v>
      </c>
      <c r="J75" s="24">
        <v>0</v>
      </c>
      <c r="K75" s="24">
        <v>2970.7</v>
      </c>
      <c r="L75" s="24">
        <v>0</v>
      </c>
    </row>
    <row r="76" spans="1:12" s="14" customFormat="1" ht="15.75">
      <c r="A76" s="25"/>
      <c r="B76" s="25"/>
      <c r="C76" s="13"/>
      <c r="D76" s="12"/>
      <c r="E76" s="12"/>
      <c r="F76" s="12">
        <v>2024</v>
      </c>
      <c r="G76" s="24">
        <v>3026.33411</v>
      </c>
      <c r="H76" s="24">
        <v>0</v>
      </c>
      <c r="I76" s="24">
        <v>0</v>
      </c>
      <c r="J76" s="24">
        <v>0</v>
      </c>
      <c r="K76" s="24">
        <v>3026.33411</v>
      </c>
      <c r="L76" s="24">
        <v>0</v>
      </c>
    </row>
    <row r="77" spans="1:12" s="14" customFormat="1" ht="15.75">
      <c r="A77" s="25"/>
      <c r="B77" s="25"/>
      <c r="C77" s="13"/>
      <c r="D77" s="12"/>
      <c r="E77" s="12"/>
      <c r="F77" s="12">
        <v>2025</v>
      </c>
      <c r="G77" s="24">
        <v>3147.38747</v>
      </c>
      <c r="H77" s="24">
        <v>0</v>
      </c>
      <c r="I77" s="24">
        <v>0</v>
      </c>
      <c r="J77" s="24">
        <v>0</v>
      </c>
      <c r="K77" s="24">
        <v>3147.38747</v>
      </c>
      <c r="L77" s="24">
        <v>0</v>
      </c>
    </row>
    <row r="78" spans="1:12" s="14" customFormat="1" ht="15.75" customHeight="1">
      <c r="A78" s="25" t="s">
        <v>41</v>
      </c>
      <c r="B78" s="25"/>
      <c r="C78" s="13" t="s">
        <v>23</v>
      </c>
      <c r="D78" s="12">
        <v>2019</v>
      </c>
      <c r="E78" s="12">
        <v>2025</v>
      </c>
      <c r="F78" s="12">
        <v>2019</v>
      </c>
      <c r="G78" s="24">
        <v>16634.29006</v>
      </c>
      <c r="H78" s="24">
        <v>0</v>
      </c>
      <c r="I78" s="24">
        <v>0</v>
      </c>
      <c r="J78" s="24">
        <v>0</v>
      </c>
      <c r="K78" s="24">
        <v>16634.29006</v>
      </c>
      <c r="L78" s="24">
        <v>0</v>
      </c>
    </row>
    <row r="79" spans="1:12" s="14" customFormat="1" ht="15.75">
      <c r="A79" s="25"/>
      <c r="B79" s="25"/>
      <c r="C79" s="13"/>
      <c r="D79" s="12"/>
      <c r="E79" s="12"/>
      <c r="F79" s="12">
        <v>2020</v>
      </c>
      <c r="G79" s="24">
        <v>11595.404</v>
      </c>
      <c r="H79" s="24">
        <v>0</v>
      </c>
      <c r="I79" s="24">
        <v>0</v>
      </c>
      <c r="J79" s="24">
        <v>0</v>
      </c>
      <c r="K79" s="24">
        <v>11595.404</v>
      </c>
      <c r="L79" s="24">
        <v>0</v>
      </c>
    </row>
    <row r="80" spans="1:12" s="14" customFormat="1" ht="15.75">
      <c r="A80" s="25"/>
      <c r="B80" s="25"/>
      <c r="C80" s="13"/>
      <c r="D80" s="12"/>
      <c r="E80" s="12"/>
      <c r="F80" s="12">
        <v>2021</v>
      </c>
      <c r="G80" s="24">
        <v>12000</v>
      </c>
      <c r="H80" s="24">
        <v>0</v>
      </c>
      <c r="I80" s="24">
        <v>0</v>
      </c>
      <c r="J80" s="24">
        <v>0</v>
      </c>
      <c r="K80" s="24">
        <v>12000</v>
      </c>
      <c r="L80" s="24">
        <v>0</v>
      </c>
    </row>
    <row r="81" spans="1:12" s="14" customFormat="1" ht="15.75">
      <c r="A81" s="25"/>
      <c r="B81" s="25"/>
      <c r="C81" s="13"/>
      <c r="D81" s="12"/>
      <c r="E81" s="12"/>
      <c r="F81" s="12">
        <v>2022</v>
      </c>
      <c r="G81" s="24">
        <v>13005</v>
      </c>
      <c r="H81" s="24">
        <v>0</v>
      </c>
      <c r="I81" s="24">
        <v>0</v>
      </c>
      <c r="J81" s="24">
        <v>0</v>
      </c>
      <c r="K81" s="24">
        <v>13005</v>
      </c>
      <c r="L81" s="24">
        <v>0</v>
      </c>
    </row>
    <row r="82" spans="1:12" s="14" customFormat="1" ht="15.75">
      <c r="A82" s="25"/>
      <c r="B82" s="25"/>
      <c r="C82" s="13"/>
      <c r="D82" s="12"/>
      <c r="E82" s="12"/>
      <c r="F82" s="12">
        <v>2023</v>
      </c>
      <c r="G82" s="24">
        <v>13225.7</v>
      </c>
      <c r="H82" s="24">
        <v>0</v>
      </c>
      <c r="I82" s="24">
        <v>0</v>
      </c>
      <c r="J82" s="24">
        <v>0</v>
      </c>
      <c r="K82" s="24">
        <v>13225.7</v>
      </c>
      <c r="L82" s="24">
        <v>0</v>
      </c>
    </row>
    <row r="83" spans="1:12" s="14" customFormat="1" ht="15.75">
      <c r="A83" s="25"/>
      <c r="B83" s="25"/>
      <c r="C83" s="13"/>
      <c r="D83" s="12"/>
      <c r="E83" s="12"/>
      <c r="F83" s="12">
        <v>2024</v>
      </c>
      <c r="G83" s="24">
        <v>15056.75459</v>
      </c>
      <c r="H83" s="24">
        <v>0</v>
      </c>
      <c r="I83" s="24">
        <v>0</v>
      </c>
      <c r="J83" s="24">
        <v>0</v>
      </c>
      <c r="K83" s="24">
        <v>15056.75459</v>
      </c>
      <c r="L83" s="24">
        <v>0</v>
      </c>
    </row>
    <row r="84" spans="1:12" s="14" customFormat="1" ht="15.75">
      <c r="A84" s="25"/>
      <c r="B84" s="25"/>
      <c r="C84" s="13"/>
      <c r="D84" s="12"/>
      <c r="E84" s="12"/>
      <c r="F84" s="12">
        <v>2025</v>
      </c>
      <c r="G84" s="24">
        <v>15659.02477</v>
      </c>
      <c r="H84" s="24">
        <v>0</v>
      </c>
      <c r="I84" s="24">
        <v>0</v>
      </c>
      <c r="J84" s="24">
        <v>0</v>
      </c>
      <c r="K84" s="24">
        <v>15659.02477</v>
      </c>
      <c r="L84" s="24">
        <v>0</v>
      </c>
    </row>
    <row r="85" spans="1:12" s="14" customFormat="1" ht="15.75" customHeight="1">
      <c r="A85" s="25" t="s">
        <v>42</v>
      </c>
      <c r="B85" s="25"/>
      <c r="C85" s="13" t="s">
        <v>23</v>
      </c>
      <c r="D85" s="12">
        <v>2019</v>
      </c>
      <c r="E85" s="12">
        <v>2025</v>
      </c>
      <c r="F85" s="12">
        <v>2019</v>
      </c>
      <c r="G85" s="24">
        <v>99.631</v>
      </c>
      <c r="H85" s="24">
        <v>0</v>
      </c>
      <c r="I85" s="24">
        <v>0</v>
      </c>
      <c r="J85" s="24">
        <v>0</v>
      </c>
      <c r="K85" s="24">
        <v>99.631</v>
      </c>
      <c r="L85" s="24">
        <v>0</v>
      </c>
    </row>
    <row r="86" spans="1:12" s="14" customFormat="1" ht="15.75">
      <c r="A86" s="25"/>
      <c r="B86" s="25"/>
      <c r="C86" s="13"/>
      <c r="D86" s="12"/>
      <c r="E86" s="12"/>
      <c r="F86" s="12">
        <v>2020</v>
      </c>
      <c r="G86" s="24">
        <v>98.9784</v>
      </c>
      <c r="H86" s="24">
        <v>0</v>
      </c>
      <c r="I86" s="24">
        <v>0</v>
      </c>
      <c r="J86" s="24">
        <v>0</v>
      </c>
      <c r="K86" s="24">
        <v>98.9784</v>
      </c>
      <c r="L86" s="24">
        <v>0</v>
      </c>
    </row>
    <row r="87" spans="1:12" s="14" customFormat="1" ht="15.75">
      <c r="A87" s="25"/>
      <c r="B87" s="25"/>
      <c r="C87" s="13"/>
      <c r="D87" s="12"/>
      <c r="E87" s="12"/>
      <c r="F87" s="12">
        <v>2021</v>
      </c>
      <c r="G87" s="24">
        <v>100</v>
      </c>
      <c r="H87" s="24">
        <v>0</v>
      </c>
      <c r="I87" s="24">
        <v>0</v>
      </c>
      <c r="J87" s="24">
        <v>0</v>
      </c>
      <c r="K87" s="24">
        <v>100</v>
      </c>
      <c r="L87" s="24">
        <v>0</v>
      </c>
    </row>
    <row r="88" spans="1:12" s="14" customFormat="1" ht="15.75">
      <c r="A88" s="25"/>
      <c r="B88" s="25"/>
      <c r="C88" s="13"/>
      <c r="D88" s="12"/>
      <c r="E88" s="12"/>
      <c r="F88" s="12">
        <v>2022</v>
      </c>
      <c r="G88" s="24">
        <v>108.4</v>
      </c>
      <c r="H88" s="24">
        <v>0</v>
      </c>
      <c r="I88" s="24">
        <v>0</v>
      </c>
      <c r="J88" s="24">
        <v>0</v>
      </c>
      <c r="K88" s="24">
        <v>108.4</v>
      </c>
      <c r="L88" s="24">
        <v>0</v>
      </c>
    </row>
    <row r="89" spans="1:12" s="14" customFormat="1" ht="15.75">
      <c r="A89" s="25"/>
      <c r="B89" s="25"/>
      <c r="C89" s="13"/>
      <c r="D89" s="12"/>
      <c r="E89" s="12"/>
      <c r="F89" s="12">
        <v>2023</v>
      </c>
      <c r="G89" s="24">
        <v>110.2</v>
      </c>
      <c r="H89" s="24">
        <v>0</v>
      </c>
      <c r="I89" s="24">
        <v>0</v>
      </c>
      <c r="J89" s="24">
        <v>0</v>
      </c>
      <c r="K89" s="24">
        <v>110.2</v>
      </c>
      <c r="L89" s="24">
        <v>0</v>
      </c>
    </row>
    <row r="90" spans="1:12" s="14" customFormat="1" ht="15.75">
      <c r="A90" s="25"/>
      <c r="B90" s="25"/>
      <c r="C90" s="13"/>
      <c r="D90" s="12"/>
      <c r="E90" s="12"/>
      <c r="F90" s="12">
        <v>2024</v>
      </c>
      <c r="G90" s="24">
        <v>59.95525</v>
      </c>
      <c r="H90" s="24">
        <v>0</v>
      </c>
      <c r="I90" s="24">
        <v>0</v>
      </c>
      <c r="J90" s="24">
        <v>0</v>
      </c>
      <c r="K90" s="24">
        <v>59.95525</v>
      </c>
      <c r="L90" s="24">
        <v>0</v>
      </c>
    </row>
    <row r="91" spans="1:12" s="14" customFormat="1" ht="15.75">
      <c r="A91" s="25"/>
      <c r="B91" s="25"/>
      <c r="C91" s="13"/>
      <c r="D91" s="12"/>
      <c r="E91" s="12"/>
      <c r="F91" s="12">
        <v>2025</v>
      </c>
      <c r="G91" s="24">
        <v>62.35346</v>
      </c>
      <c r="H91" s="24">
        <v>0</v>
      </c>
      <c r="I91" s="24">
        <v>0</v>
      </c>
      <c r="J91" s="24">
        <v>0</v>
      </c>
      <c r="K91" s="24">
        <v>62.35346</v>
      </c>
      <c r="L91" s="24">
        <v>0</v>
      </c>
    </row>
    <row r="92" spans="1:12" s="14" customFormat="1" ht="15.75" customHeight="1">
      <c r="A92" s="25" t="s">
        <v>43</v>
      </c>
      <c r="B92" s="25"/>
      <c r="C92" s="13" t="s">
        <v>25</v>
      </c>
      <c r="D92" s="12">
        <v>2019</v>
      </c>
      <c r="E92" s="12">
        <v>2025</v>
      </c>
      <c r="F92" s="12">
        <v>2019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</row>
    <row r="93" spans="1:12" s="14" customFormat="1" ht="15.75">
      <c r="A93" s="25"/>
      <c r="B93" s="25"/>
      <c r="C93" s="13"/>
      <c r="D93" s="12"/>
      <c r="E93" s="12"/>
      <c r="F93" s="12">
        <v>2020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</row>
    <row r="94" spans="1:12" s="14" customFormat="1" ht="15.75">
      <c r="A94" s="25"/>
      <c r="B94" s="25"/>
      <c r="C94" s="13"/>
      <c r="D94" s="12"/>
      <c r="E94" s="12"/>
      <c r="F94" s="12">
        <v>2021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</row>
    <row r="95" spans="1:12" s="14" customFormat="1" ht="15.75">
      <c r="A95" s="25"/>
      <c r="B95" s="25"/>
      <c r="C95" s="13"/>
      <c r="D95" s="12"/>
      <c r="E95" s="12"/>
      <c r="F95" s="12">
        <v>2022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  <c r="L95" s="24">
        <v>0</v>
      </c>
    </row>
    <row r="96" spans="1:12" s="14" customFormat="1" ht="15.75">
      <c r="A96" s="25"/>
      <c r="B96" s="25"/>
      <c r="C96" s="13"/>
      <c r="D96" s="12"/>
      <c r="E96" s="12"/>
      <c r="F96" s="12">
        <v>2023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  <c r="L96" s="24">
        <v>0</v>
      </c>
    </row>
    <row r="97" spans="1:12" s="14" customFormat="1" ht="15.75">
      <c r="A97" s="25"/>
      <c r="B97" s="25"/>
      <c r="C97" s="13"/>
      <c r="D97" s="12"/>
      <c r="E97" s="12"/>
      <c r="F97" s="12">
        <v>2024</v>
      </c>
      <c r="G97" s="24">
        <v>2399.33491</v>
      </c>
      <c r="H97" s="24">
        <v>0</v>
      </c>
      <c r="I97" s="24">
        <v>0</v>
      </c>
      <c r="J97" s="24">
        <v>0</v>
      </c>
      <c r="K97" s="24">
        <v>2399.33491</v>
      </c>
      <c r="L97" s="24">
        <v>0</v>
      </c>
    </row>
    <row r="98" spans="1:12" s="14" customFormat="1" ht="15.75">
      <c r="A98" s="25"/>
      <c r="B98" s="25"/>
      <c r="C98" s="13"/>
      <c r="D98" s="12"/>
      <c r="E98" s="12"/>
      <c r="F98" s="12">
        <v>2025</v>
      </c>
      <c r="G98" s="24">
        <v>2495.30831</v>
      </c>
      <c r="H98" s="24">
        <v>0</v>
      </c>
      <c r="I98" s="24">
        <v>0</v>
      </c>
      <c r="J98" s="24">
        <v>0</v>
      </c>
      <c r="K98" s="24">
        <v>2495.30831</v>
      </c>
      <c r="L98" s="24">
        <v>0</v>
      </c>
    </row>
    <row r="99" spans="1:12" s="14" customFormat="1" ht="15.75" customHeight="1">
      <c r="A99" s="25" t="s">
        <v>44</v>
      </c>
      <c r="B99" s="25"/>
      <c r="C99" s="13" t="s">
        <v>45</v>
      </c>
      <c r="D99" s="12">
        <v>2019</v>
      </c>
      <c r="E99" s="12">
        <v>2025</v>
      </c>
      <c r="F99" s="12">
        <v>2019</v>
      </c>
      <c r="G99" s="24">
        <v>5901</v>
      </c>
      <c r="H99" s="24">
        <v>0</v>
      </c>
      <c r="I99" s="24">
        <v>0</v>
      </c>
      <c r="J99" s="24">
        <v>0</v>
      </c>
      <c r="K99" s="24">
        <v>5901</v>
      </c>
      <c r="L99" s="24">
        <v>0</v>
      </c>
    </row>
    <row r="100" spans="1:12" s="14" customFormat="1" ht="15.75">
      <c r="A100" s="25"/>
      <c r="B100" s="25"/>
      <c r="C100" s="13"/>
      <c r="D100" s="12"/>
      <c r="E100" s="12"/>
      <c r="F100" s="12">
        <v>2020</v>
      </c>
      <c r="G100" s="24">
        <f aca="true" t="shared" si="30" ref="G100:G101">H100+I100+J100+K100+L100</f>
        <v>11841.41411</v>
      </c>
      <c r="H100" s="24">
        <v>0</v>
      </c>
      <c r="I100" s="24">
        <v>1175</v>
      </c>
      <c r="J100" s="24">
        <v>0</v>
      </c>
      <c r="K100" s="24">
        <v>10666.41411</v>
      </c>
      <c r="L100" s="24">
        <v>0</v>
      </c>
    </row>
    <row r="101" spans="1:12" s="14" customFormat="1" ht="15.75">
      <c r="A101" s="25"/>
      <c r="B101" s="25"/>
      <c r="C101" s="13"/>
      <c r="D101" s="12"/>
      <c r="E101" s="12"/>
      <c r="F101" s="12">
        <v>2021</v>
      </c>
      <c r="G101" s="24">
        <f t="shared" si="30"/>
        <v>14170.17369</v>
      </c>
      <c r="H101" s="24">
        <v>0</v>
      </c>
      <c r="I101" s="24">
        <v>2650</v>
      </c>
      <c r="J101" s="24">
        <v>0</v>
      </c>
      <c r="K101" s="24">
        <v>11520.17369</v>
      </c>
      <c r="L101" s="24">
        <v>0</v>
      </c>
    </row>
    <row r="102" spans="1:12" s="14" customFormat="1" ht="15.75">
      <c r="A102" s="25"/>
      <c r="B102" s="25"/>
      <c r="C102" s="13"/>
      <c r="D102" s="12"/>
      <c r="E102" s="12"/>
      <c r="F102" s="12">
        <v>2022</v>
      </c>
      <c r="G102" s="24">
        <v>12484.9</v>
      </c>
      <c r="H102" s="24">
        <v>0</v>
      </c>
      <c r="I102" s="24">
        <v>0</v>
      </c>
      <c r="J102" s="24">
        <v>0</v>
      </c>
      <c r="K102" s="24">
        <v>12484.9</v>
      </c>
      <c r="L102" s="24">
        <v>0</v>
      </c>
    </row>
    <row r="103" spans="1:12" s="14" customFormat="1" ht="15.75">
      <c r="A103" s="25"/>
      <c r="B103" s="25"/>
      <c r="C103" s="13"/>
      <c r="D103" s="12"/>
      <c r="E103" s="12"/>
      <c r="F103" s="12">
        <v>2023</v>
      </c>
      <c r="G103" s="24">
        <f>H103+I103+J103+K103+L103</f>
        <v>12696.8</v>
      </c>
      <c r="H103" s="24">
        <v>0</v>
      </c>
      <c r="I103" s="24">
        <v>0</v>
      </c>
      <c r="J103" s="24">
        <v>0</v>
      </c>
      <c r="K103" s="24">
        <v>12696.8</v>
      </c>
      <c r="L103" s="24">
        <v>0</v>
      </c>
    </row>
    <row r="104" spans="1:12" s="14" customFormat="1" ht="15.75">
      <c r="A104" s="25"/>
      <c r="B104" s="25"/>
      <c r="C104" s="13"/>
      <c r="D104" s="12"/>
      <c r="E104" s="12"/>
      <c r="F104" s="12">
        <v>2024</v>
      </c>
      <c r="G104" s="24">
        <v>7198.45468</v>
      </c>
      <c r="H104" s="24">
        <v>0</v>
      </c>
      <c r="I104" s="24">
        <v>0</v>
      </c>
      <c r="J104" s="24">
        <v>0</v>
      </c>
      <c r="K104" s="24">
        <v>7198.45468</v>
      </c>
      <c r="L104" s="24">
        <v>0</v>
      </c>
    </row>
    <row r="105" spans="1:12" s="14" customFormat="1" ht="15.75">
      <c r="A105" s="25"/>
      <c r="B105" s="25"/>
      <c r="C105" s="13"/>
      <c r="D105" s="12"/>
      <c r="E105" s="12"/>
      <c r="F105" s="12">
        <v>2025</v>
      </c>
      <c r="G105" s="24">
        <v>7486.39287</v>
      </c>
      <c r="H105" s="24">
        <v>0</v>
      </c>
      <c r="I105" s="24">
        <v>0</v>
      </c>
      <c r="J105" s="24">
        <v>0</v>
      </c>
      <c r="K105" s="24">
        <v>7486.39287</v>
      </c>
      <c r="L105" s="24">
        <v>0</v>
      </c>
    </row>
    <row r="106" spans="1:12" s="14" customFormat="1" ht="13.5" customHeight="1">
      <c r="A106" s="25" t="s">
        <v>27</v>
      </c>
      <c r="B106" s="25"/>
      <c r="C106" s="13"/>
      <c r="D106" s="12"/>
      <c r="E106" s="12"/>
      <c r="F106" s="12"/>
      <c r="G106" s="24"/>
      <c r="H106" s="24"/>
      <c r="I106" s="24"/>
      <c r="J106" s="24"/>
      <c r="K106" s="24"/>
      <c r="L106" s="24"/>
    </row>
    <row r="107" spans="1:12" s="14" customFormat="1" ht="23.25" customHeight="1">
      <c r="A107" s="25" t="s">
        <v>46</v>
      </c>
      <c r="B107" s="25"/>
      <c r="C107" s="13" t="s">
        <v>47</v>
      </c>
      <c r="D107" s="12">
        <v>2020</v>
      </c>
      <c r="E107" s="12">
        <v>2023</v>
      </c>
      <c r="F107" s="12">
        <v>2020</v>
      </c>
      <c r="G107" s="24">
        <f>H107+I107+J107+K107+L107</f>
        <v>1236.84211</v>
      </c>
      <c r="H107" s="24">
        <v>0</v>
      </c>
      <c r="I107" s="24">
        <v>1175</v>
      </c>
      <c r="J107" s="24">
        <v>0</v>
      </c>
      <c r="K107" s="24">
        <v>61.84211</v>
      </c>
      <c r="L107" s="24">
        <v>0</v>
      </c>
    </row>
    <row r="108" spans="1:12" s="14" customFormat="1" ht="25.5" customHeight="1">
      <c r="A108" s="25"/>
      <c r="B108" s="25"/>
      <c r="C108" s="13"/>
      <c r="D108" s="12"/>
      <c r="E108" s="12"/>
      <c r="F108" s="12">
        <v>2021</v>
      </c>
      <c r="G108" s="24">
        <v>1210.52632</v>
      </c>
      <c r="H108" s="24">
        <v>0</v>
      </c>
      <c r="I108" s="24">
        <v>1150</v>
      </c>
      <c r="J108" s="24">
        <v>0</v>
      </c>
      <c r="K108" s="24">
        <v>60.52632</v>
      </c>
      <c r="L108" s="24">
        <v>0</v>
      </c>
    </row>
    <row r="109" spans="1:12" s="14" customFormat="1" ht="23.25" customHeight="1">
      <c r="A109" s="25"/>
      <c r="B109" s="25"/>
      <c r="C109" s="13"/>
      <c r="D109" s="12"/>
      <c r="E109" s="12"/>
      <c r="F109" s="12">
        <v>2022</v>
      </c>
      <c r="G109" s="24">
        <v>65.6</v>
      </c>
      <c r="H109" s="24">
        <v>0</v>
      </c>
      <c r="I109" s="24">
        <v>0</v>
      </c>
      <c r="J109" s="24">
        <v>0</v>
      </c>
      <c r="K109" s="24">
        <v>65.6</v>
      </c>
      <c r="L109" s="24">
        <v>0</v>
      </c>
    </row>
    <row r="110" spans="1:12" s="14" customFormat="1" ht="25.5" customHeight="1">
      <c r="A110" s="25"/>
      <c r="B110" s="25"/>
      <c r="C110" s="13"/>
      <c r="D110" s="12"/>
      <c r="E110" s="12"/>
      <c r="F110" s="12">
        <v>2023</v>
      </c>
      <c r="G110" s="24">
        <v>66.7</v>
      </c>
      <c r="H110" s="24">
        <v>0</v>
      </c>
      <c r="I110" s="24">
        <v>0</v>
      </c>
      <c r="J110" s="24">
        <v>0</v>
      </c>
      <c r="K110" s="24">
        <v>66.7</v>
      </c>
      <c r="L110" s="24">
        <v>0</v>
      </c>
    </row>
    <row r="111" spans="1:12" s="14" customFormat="1" ht="45" customHeight="1">
      <c r="A111" s="25" t="s">
        <v>48</v>
      </c>
      <c r="B111" s="25"/>
      <c r="C111" s="13" t="s">
        <v>35</v>
      </c>
      <c r="D111" s="12">
        <v>2021</v>
      </c>
      <c r="E111" s="12">
        <v>2021</v>
      </c>
      <c r="F111" s="12">
        <v>2021</v>
      </c>
      <c r="G111" s="24">
        <v>1578.94737</v>
      </c>
      <c r="H111" s="24">
        <v>0</v>
      </c>
      <c r="I111" s="24">
        <v>1500</v>
      </c>
      <c r="J111" s="24">
        <v>0</v>
      </c>
      <c r="K111" s="24">
        <v>78.94737</v>
      </c>
      <c r="L111" s="24">
        <v>0</v>
      </c>
    </row>
    <row r="112" spans="1:12" s="14" customFormat="1" ht="15.75" customHeight="1">
      <c r="A112" s="25" t="s">
        <v>49</v>
      </c>
      <c r="B112" s="25"/>
      <c r="C112" s="13" t="s">
        <v>35</v>
      </c>
      <c r="D112" s="12">
        <v>2019</v>
      </c>
      <c r="E112" s="12">
        <v>2025</v>
      </c>
      <c r="F112" s="12">
        <v>2019</v>
      </c>
      <c r="G112" s="24">
        <v>353.25622</v>
      </c>
      <c r="H112" s="24">
        <v>0</v>
      </c>
      <c r="I112" s="24">
        <v>0</v>
      </c>
      <c r="J112" s="24">
        <v>0</v>
      </c>
      <c r="K112" s="24">
        <v>353.25622</v>
      </c>
      <c r="L112" s="24">
        <v>0</v>
      </c>
    </row>
    <row r="113" spans="1:12" s="14" customFormat="1" ht="15.75">
      <c r="A113" s="25"/>
      <c r="B113" s="25"/>
      <c r="C113" s="13"/>
      <c r="D113" s="12"/>
      <c r="E113" s="12"/>
      <c r="F113" s="12">
        <v>2020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  <c r="L113" s="24">
        <v>0</v>
      </c>
    </row>
    <row r="114" spans="1:12" s="14" customFormat="1" ht="15.75">
      <c r="A114" s="25"/>
      <c r="B114" s="25"/>
      <c r="C114" s="13"/>
      <c r="D114" s="12"/>
      <c r="E114" s="12"/>
      <c r="F114" s="12">
        <v>2021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  <c r="L114" s="24">
        <v>0</v>
      </c>
    </row>
    <row r="115" spans="1:12" s="14" customFormat="1" ht="15.75">
      <c r="A115" s="25"/>
      <c r="B115" s="25"/>
      <c r="C115" s="13"/>
      <c r="D115" s="12"/>
      <c r="E115" s="12"/>
      <c r="F115" s="12">
        <v>2022</v>
      </c>
      <c r="G115" s="24">
        <v>0</v>
      </c>
      <c r="H115" s="24">
        <v>0</v>
      </c>
      <c r="I115" s="24">
        <v>0</v>
      </c>
      <c r="J115" s="24">
        <v>0</v>
      </c>
      <c r="K115" s="24">
        <v>0</v>
      </c>
      <c r="L115" s="24">
        <v>0</v>
      </c>
    </row>
    <row r="116" spans="1:12" s="14" customFormat="1" ht="15.75">
      <c r="A116" s="25"/>
      <c r="B116" s="25"/>
      <c r="C116" s="13"/>
      <c r="D116" s="12"/>
      <c r="E116" s="12"/>
      <c r="F116" s="12">
        <v>2023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  <c r="L116" s="24">
        <v>0</v>
      </c>
    </row>
    <row r="117" spans="1:12" s="14" customFormat="1" ht="15.75">
      <c r="A117" s="25"/>
      <c r="B117" s="25"/>
      <c r="C117" s="13"/>
      <c r="D117" s="12"/>
      <c r="E117" s="12"/>
      <c r="F117" s="12">
        <v>2024</v>
      </c>
      <c r="G117" s="24">
        <v>239.93349</v>
      </c>
      <c r="H117" s="24">
        <v>0</v>
      </c>
      <c r="I117" s="24">
        <v>0</v>
      </c>
      <c r="J117" s="24">
        <v>0</v>
      </c>
      <c r="K117" s="24">
        <v>239.93349</v>
      </c>
      <c r="L117" s="24">
        <v>0</v>
      </c>
    </row>
    <row r="118" spans="1:12" s="14" customFormat="1" ht="15.75">
      <c r="A118" s="25"/>
      <c r="B118" s="25"/>
      <c r="C118" s="13"/>
      <c r="D118" s="12"/>
      <c r="E118" s="12"/>
      <c r="F118" s="12">
        <v>2025</v>
      </c>
      <c r="G118" s="24">
        <v>249.53083</v>
      </c>
      <c r="H118" s="24">
        <v>0</v>
      </c>
      <c r="I118" s="24">
        <v>0</v>
      </c>
      <c r="J118" s="24">
        <v>0</v>
      </c>
      <c r="K118" s="24">
        <v>249.53083</v>
      </c>
      <c r="L118" s="24">
        <v>0</v>
      </c>
    </row>
    <row r="119" spans="1:12" s="14" customFormat="1" ht="15.75" customHeight="1">
      <c r="A119" s="25" t="s">
        <v>50</v>
      </c>
      <c r="B119" s="25"/>
      <c r="C119" s="13" t="s">
        <v>23</v>
      </c>
      <c r="D119" s="12">
        <v>2019</v>
      </c>
      <c r="E119" s="12">
        <v>2025</v>
      </c>
      <c r="F119" s="12">
        <v>2019</v>
      </c>
      <c r="G119" s="24">
        <v>755.8</v>
      </c>
      <c r="H119" s="24">
        <v>0</v>
      </c>
      <c r="I119" s="24">
        <v>0</v>
      </c>
      <c r="J119" s="24">
        <v>0</v>
      </c>
      <c r="K119" s="24">
        <v>755.8</v>
      </c>
      <c r="L119" s="24">
        <v>0</v>
      </c>
    </row>
    <row r="120" spans="1:12" s="14" customFormat="1" ht="15.75">
      <c r="A120" s="25"/>
      <c r="B120" s="25"/>
      <c r="C120" s="13"/>
      <c r="D120" s="12"/>
      <c r="E120" s="12"/>
      <c r="F120" s="12">
        <v>2020</v>
      </c>
      <c r="G120" s="24">
        <v>500</v>
      </c>
      <c r="H120" s="24">
        <v>0</v>
      </c>
      <c r="I120" s="24">
        <v>0</v>
      </c>
      <c r="J120" s="24">
        <v>0</v>
      </c>
      <c r="K120" s="24">
        <v>500</v>
      </c>
      <c r="L120" s="24">
        <v>0</v>
      </c>
    </row>
    <row r="121" spans="1:12" s="14" customFormat="1" ht="15.75">
      <c r="A121" s="25"/>
      <c r="B121" s="25"/>
      <c r="C121" s="13"/>
      <c r="D121" s="12"/>
      <c r="E121" s="12"/>
      <c r="F121" s="12">
        <v>2021</v>
      </c>
      <c r="G121" s="24">
        <v>685</v>
      </c>
      <c r="H121" s="24">
        <v>0</v>
      </c>
      <c r="I121" s="24">
        <v>0</v>
      </c>
      <c r="J121" s="24">
        <v>0</v>
      </c>
      <c r="K121" s="24">
        <v>685</v>
      </c>
      <c r="L121" s="24">
        <v>0</v>
      </c>
    </row>
    <row r="122" spans="1:12" s="14" customFormat="1" ht="15.75">
      <c r="A122" s="25"/>
      <c r="B122" s="25"/>
      <c r="C122" s="13"/>
      <c r="D122" s="12"/>
      <c r="E122" s="12"/>
      <c r="F122" s="12">
        <v>2022</v>
      </c>
      <c r="G122" s="24">
        <v>742.4</v>
      </c>
      <c r="H122" s="24">
        <v>0</v>
      </c>
      <c r="I122" s="24">
        <v>0</v>
      </c>
      <c r="J122" s="24">
        <v>0</v>
      </c>
      <c r="K122" s="24">
        <v>742.4</v>
      </c>
      <c r="L122" s="24">
        <v>0</v>
      </c>
    </row>
    <row r="123" spans="1:12" s="14" customFormat="1" ht="15.75">
      <c r="A123" s="25"/>
      <c r="B123" s="25"/>
      <c r="C123" s="13"/>
      <c r="D123" s="12"/>
      <c r="E123" s="12"/>
      <c r="F123" s="12">
        <v>2023</v>
      </c>
      <c r="G123" s="24">
        <v>755</v>
      </c>
      <c r="H123" s="24">
        <v>0</v>
      </c>
      <c r="I123" s="24">
        <v>0</v>
      </c>
      <c r="J123" s="24">
        <v>0</v>
      </c>
      <c r="K123" s="24">
        <v>755</v>
      </c>
      <c r="L123" s="24">
        <v>0</v>
      </c>
    </row>
    <row r="124" spans="1:12" s="14" customFormat="1" ht="15.75">
      <c r="A124" s="25"/>
      <c r="B124" s="25"/>
      <c r="C124" s="13"/>
      <c r="D124" s="12"/>
      <c r="E124" s="12"/>
      <c r="F124" s="12">
        <v>2024</v>
      </c>
      <c r="G124" s="24">
        <v>799.7783</v>
      </c>
      <c r="H124" s="24">
        <v>0</v>
      </c>
      <c r="I124" s="24">
        <v>0</v>
      </c>
      <c r="J124" s="24">
        <v>0</v>
      </c>
      <c r="K124" s="24">
        <v>799.7783</v>
      </c>
      <c r="L124" s="24">
        <v>0</v>
      </c>
    </row>
    <row r="125" spans="1:12" s="14" customFormat="1" ht="15.75">
      <c r="A125" s="25"/>
      <c r="B125" s="25"/>
      <c r="C125" s="13"/>
      <c r="D125" s="12"/>
      <c r="E125" s="12"/>
      <c r="F125" s="12">
        <v>2025</v>
      </c>
      <c r="G125" s="24">
        <v>831.76944</v>
      </c>
      <c r="H125" s="24">
        <v>0</v>
      </c>
      <c r="I125" s="24">
        <v>0</v>
      </c>
      <c r="J125" s="24">
        <v>0</v>
      </c>
      <c r="K125" s="24">
        <v>831.76944</v>
      </c>
      <c r="L125" s="24">
        <v>0</v>
      </c>
    </row>
    <row r="126" spans="1:12" s="14" customFormat="1" ht="48" customHeight="1">
      <c r="A126" s="26" t="s">
        <v>51</v>
      </c>
      <c r="B126" s="26"/>
      <c r="C126" s="27" t="s">
        <v>25</v>
      </c>
      <c r="D126" s="12">
        <v>2019</v>
      </c>
      <c r="E126" s="12">
        <v>2019</v>
      </c>
      <c r="F126" s="12">
        <v>2019</v>
      </c>
      <c r="G126" s="24">
        <v>4101.56368</v>
      </c>
      <c r="H126" s="24">
        <v>0</v>
      </c>
      <c r="I126" s="24">
        <v>0</v>
      </c>
      <c r="J126" s="24">
        <v>0</v>
      </c>
      <c r="K126" s="24">
        <v>4101.56368</v>
      </c>
      <c r="L126" s="24">
        <v>0</v>
      </c>
    </row>
    <row r="127" spans="1:12" s="14" customFormat="1" ht="15.75" customHeight="1">
      <c r="A127" s="32" t="s">
        <v>52</v>
      </c>
      <c r="B127" s="32"/>
      <c r="C127" s="13" t="s">
        <v>35</v>
      </c>
      <c r="D127" s="12">
        <v>2019</v>
      </c>
      <c r="E127" s="12">
        <v>2023</v>
      </c>
      <c r="F127" s="12">
        <v>2019</v>
      </c>
      <c r="G127" s="24">
        <v>587.34289</v>
      </c>
      <c r="H127" s="24">
        <v>0</v>
      </c>
      <c r="I127" s="24">
        <v>0</v>
      </c>
      <c r="J127" s="24">
        <v>0</v>
      </c>
      <c r="K127" s="24">
        <v>587.34289</v>
      </c>
      <c r="L127" s="24">
        <v>0</v>
      </c>
    </row>
    <row r="128" spans="1:12" s="14" customFormat="1" ht="15.75">
      <c r="A128" s="32"/>
      <c r="B128" s="32"/>
      <c r="C128" s="13"/>
      <c r="D128" s="12"/>
      <c r="E128" s="12"/>
      <c r="F128" s="12">
        <v>2020</v>
      </c>
      <c r="G128" s="24">
        <v>2000</v>
      </c>
      <c r="H128" s="24">
        <v>0</v>
      </c>
      <c r="I128" s="24">
        <v>0</v>
      </c>
      <c r="J128" s="24">
        <v>0</v>
      </c>
      <c r="K128" s="24">
        <v>2000</v>
      </c>
      <c r="L128" s="24">
        <v>0</v>
      </c>
    </row>
    <row r="129" spans="1:12" s="14" customFormat="1" ht="15.75">
      <c r="A129" s="32"/>
      <c r="B129" s="32"/>
      <c r="C129" s="13"/>
      <c r="D129" s="12"/>
      <c r="E129" s="12"/>
      <c r="F129" s="12">
        <v>2021</v>
      </c>
      <c r="G129" s="24">
        <v>2186.5</v>
      </c>
      <c r="H129" s="24">
        <v>0</v>
      </c>
      <c r="I129" s="24">
        <v>0</v>
      </c>
      <c r="J129" s="24">
        <v>0</v>
      </c>
      <c r="K129" s="24">
        <v>2186.5</v>
      </c>
      <c r="L129" s="24">
        <v>0</v>
      </c>
    </row>
    <row r="130" spans="1:12" s="14" customFormat="1" ht="15.75">
      <c r="A130" s="32"/>
      <c r="B130" s="32"/>
      <c r="C130" s="13"/>
      <c r="D130" s="12"/>
      <c r="E130" s="12"/>
      <c r="F130" s="12">
        <v>2022</v>
      </c>
      <c r="G130" s="24">
        <v>2369.6</v>
      </c>
      <c r="H130" s="24">
        <v>0</v>
      </c>
      <c r="I130" s="24">
        <v>0</v>
      </c>
      <c r="J130" s="24">
        <v>0</v>
      </c>
      <c r="K130" s="24">
        <v>2369.6</v>
      </c>
      <c r="L130" s="24">
        <v>0</v>
      </c>
    </row>
    <row r="131" spans="1:12" s="14" customFormat="1" ht="15.75">
      <c r="A131" s="32"/>
      <c r="B131" s="32"/>
      <c r="C131" s="13"/>
      <c r="D131" s="12"/>
      <c r="E131" s="12"/>
      <c r="F131" s="12">
        <v>2023</v>
      </c>
      <c r="G131" s="24">
        <v>2409.8</v>
      </c>
      <c r="H131" s="24">
        <v>0</v>
      </c>
      <c r="I131" s="24">
        <v>0</v>
      </c>
      <c r="J131" s="24">
        <v>0</v>
      </c>
      <c r="K131" s="24">
        <v>2409.8</v>
      </c>
      <c r="L131" s="24">
        <v>0</v>
      </c>
    </row>
    <row r="132" spans="1:12" s="14" customFormat="1" ht="34.5" customHeight="1">
      <c r="A132" s="33" t="s">
        <v>53</v>
      </c>
      <c r="B132" s="33"/>
      <c r="C132" s="27" t="s">
        <v>23</v>
      </c>
      <c r="D132" s="12">
        <v>2019</v>
      </c>
      <c r="E132" s="12">
        <v>2019</v>
      </c>
      <c r="F132" s="12">
        <v>2019</v>
      </c>
      <c r="G132" s="24">
        <v>300</v>
      </c>
      <c r="H132" s="24">
        <v>0</v>
      </c>
      <c r="I132" s="24">
        <v>0</v>
      </c>
      <c r="J132" s="24">
        <v>0</v>
      </c>
      <c r="K132" s="24">
        <v>300</v>
      </c>
      <c r="L132" s="24">
        <v>0</v>
      </c>
    </row>
    <row r="133" spans="1:12" s="14" customFormat="1" ht="15.75" customHeight="1">
      <c r="A133" s="25" t="s">
        <v>54</v>
      </c>
      <c r="B133" s="25"/>
      <c r="C133" s="13" t="s">
        <v>23</v>
      </c>
      <c r="D133" s="12">
        <v>2019</v>
      </c>
      <c r="E133" s="12">
        <v>2023</v>
      </c>
      <c r="F133" s="12">
        <v>2019</v>
      </c>
      <c r="G133" s="24">
        <v>213.5</v>
      </c>
      <c r="H133" s="24">
        <v>0</v>
      </c>
      <c r="I133" s="24">
        <v>0</v>
      </c>
      <c r="J133" s="24">
        <v>0</v>
      </c>
      <c r="K133" s="24">
        <v>213.5</v>
      </c>
      <c r="L133" s="24">
        <v>0</v>
      </c>
    </row>
    <row r="134" spans="1:12" s="14" customFormat="1" ht="15.75">
      <c r="A134" s="25"/>
      <c r="B134" s="25"/>
      <c r="C134" s="13"/>
      <c r="D134" s="12"/>
      <c r="E134" s="12"/>
      <c r="F134" s="12">
        <v>2020</v>
      </c>
      <c r="G134" s="24">
        <v>921.36196</v>
      </c>
      <c r="H134" s="24">
        <v>0</v>
      </c>
      <c r="I134" s="24">
        <v>0</v>
      </c>
      <c r="J134" s="24">
        <v>0</v>
      </c>
      <c r="K134" s="24">
        <v>921.36196</v>
      </c>
      <c r="L134" s="24">
        <v>0</v>
      </c>
    </row>
    <row r="135" spans="1:12" s="14" customFormat="1" ht="15.75">
      <c r="A135" s="25"/>
      <c r="B135" s="25"/>
      <c r="C135" s="13"/>
      <c r="D135" s="12"/>
      <c r="E135" s="12"/>
      <c r="F135" s="12">
        <v>2021</v>
      </c>
      <c r="G135" s="24">
        <v>3015</v>
      </c>
      <c r="H135" s="24">
        <v>0</v>
      </c>
      <c r="I135" s="24">
        <v>0</v>
      </c>
      <c r="J135" s="24">
        <v>0</v>
      </c>
      <c r="K135" s="24">
        <v>3015</v>
      </c>
      <c r="L135" s="24">
        <v>0</v>
      </c>
    </row>
    <row r="136" spans="1:12" s="14" customFormat="1" ht="15.75">
      <c r="A136" s="25"/>
      <c r="B136" s="25"/>
      <c r="C136" s="13"/>
      <c r="D136" s="12"/>
      <c r="E136" s="12"/>
      <c r="F136" s="12">
        <v>2022</v>
      </c>
      <c r="G136" s="24">
        <v>3267.5</v>
      </c>
      <c r="H136" s="24">
        <v>0</v>
      </c>
      <c r="I136" s="24">
        <v>0</v>
      </c>
      <c r="J136" s="24">
        <v>0</v>
      </c>
      <c r="K136" s="24">
        <v>3267.5</v>
      </c>
      <c r="L136" s="24">
        <v>0</v>
      </c>
    </row>
    <row r="137" spans="1:12" s="14" customFormat="1" ht="15.75">
      <c r="A137" s="25"/>
      <c r="B137" s="25"/>
      <c r="C137" s="13"/>
      <c r="D137" s="12"/>
      <c r="E137" s="12"/>
      <c r="F137" s="12">
        <v>2023</v>
      </c>
      <c r="G137" s="24">
        <v>3323</v>
      </c>
      <c r="H137" s="24">
        <v>0</v>
      </c>
      <c r="I137" s="24">
        <v>0</v>
      </c>
      <c r="J137" s="24">
        <v>0</v>
      </c>
      <c r="K137" s="24">
        <v>3323</v>
      </c>
      <c r="L137" s="24">
        <v>0</v>
      </c>
    </row>
    <row r="138" spans="1:12" s="14" customFormat="1" ht="15.75" customHeight="1">
      <c r="A138" s="25" t="s">
        <v>55</v>
      </c>
      <c r="B138" s="25"/>
      <c r="C138" s="13" t="s">
        <v>35</v>
      </c>
      <c r="D138" s="12">
        <v>2020</v>
      </c>
      <c r="E138" s="12">
        <v>2022</v>
      </c>
      <c r="F138" s="12">
        <v>2020</v>
      </c>
      <c r="G138" s="24">
        <v>0</v>
      </c>
      <c r="H138" s="24">
        <v>0</v>
      </c>
      <c r="I138" s="24">
        <v>0</v>
      </c>
      <c r="J138" s="24">
        <v>0</v>
      </c>
      <c r="K138" s="24">
        <v>0</v>
      </c>
      <c r="L138" s="24">
        <v>0</v>
      </c>
    </row>
    <row r="139" spans="1:12" s="14" customFormat="1" ht="15.75">
      <c r="A139" s="25"/>
      <c r="B139" s="25"/>
      <c r="C139" s="13"/>
      <c r="D139" s="12"/>
      <c r="E139" s="12"/>
      <c r="F139" s="12">
        <v>2021</v>
      </c>
      <c r="G139" s="24">
        <v>0</v>
      </c>
      <c r="H139" s="24">
        <v>0</v>
      </c>
      <c r="I139" s="24">
        <v>0</v>
      </c>
      <c r="J139" s="24">
        <v>0</v>
      </c>
      <c r="K139" s="24">
        <v>0</v>
      </c>
      <c r="L139" s="24">
        <v>0</v>
      </c>
    </row>
    <row r="140" spans="1:12" s="14" customFormat="1" ht="15.75">
      <c r="A140" s="25"/>
      <c r="B140" s="25"/>
      <c r="C140" s="13"/>
      <c r="D140" s="12"/>
      <c r="E140" s="12"/>
      <c r="F140" s="12">
        <v>2022</v>
      </c>
      <c r="G140" s="24">
        <v>0</v>
      </c>
      <c r="H140" s="24">
        <v>0</v>
      </c>
      <c r="I140" s="24">
        <v>0</v>
      </c>
      <c r="J140" s="24">
        <v>0</v>
      </c>
      <c r="K140" s="24">
        <v>0</v>
      </c>
      <c r="L140" s="24">
        <v>0</v>
      </c>
    </row>
    <row r="141" spans="1:12" s="14" customFormat="1" ht="49.5" customHeight="1">
      <c r="A141" s="25" t="s">
        <v>56</v>
      </c>
      <c r="B141" s="25"/>
      <c r="C141" s="13" t="s">
        <v>35</v>
      </c>
      <c r="D141" s="12">
        <v>2020</v>
      </c>
      <c r="E141" s="12">
        <v>2020</v>
      </c>
      <c r="F141" s="12">
        <v>2020</v>
      </c>
      <c r="G141" s="24">
        <v>300</v>
      </c>
      <c r="H141" s="24">
        <v>0</v>
      </c>
      <c r="I141" s="24">
        <v>0</v>
      </c>
      <c r="J141" s="24">
        <v>0</v>
      </c>
      <c r="K141" s="24">
        <v>300</v>
      </c>
      <c r="L141" s="24">
        <v>0</v>
      </c>
    </row>
    <row r="142" spans="1:12" s="14" customFormat="1" ht="31.5" customHeight="1">
      <c r="A142" s="25" t="s">
        <v>57</v>
      </c>
      <c r="B142" s="25"/>
      <c r="C142" s="13" t="s">
        <v>35</v>
      </c>
      <c r="D142" s="12">
        <v>2021</v>
      </c>
      <c r="E142" s="12">
        <v>2023</v>
      </c>
      <c r="F142" s="12">
        <v>2021</v>
      </c>
      <c r="G142" s="24">
        <v>384.615</v>
      </c>
      <c r="H142" s="24">
        <v>0</v>
      </c>
      <c r="I142" s="24">
        <v>350</v>
      </c>
      <c r="J142" s="24">
        <v>0</v>
      </c>
      <c r="K142" s="24">
        <v>34.615</v>
      </c>
      <c r="L142" s="24">
        <v>0</v>
      </c>
    </row>
    <row r="143" spans="1:12" s="14" customFormat="1" ht="28.5" customHeight="1">
      <c r="A143" s="25"/>
      <c r="B143" s="25"/>
      <c r="C143" s="13"/>
      <c r="D143" s="12"/>
      <c r="E143" s="12"/>
      <c r="F143" s="12">
        <v>2022</v>
      </c>
      <c r="G143" s="24">
        <v>37.5</v>
      </c>
      <c r="H143" s="24">
        <v>0</v>
      </c>
      <c r="I143" s="24">
        <v>0</v>
      </c>
      <c r="J143" s="24">
        <v>0</v>
      </c>
      <c r="K143" s="24">
        <v>37.5</v>
      </c>
      <c r="L143" s="24">
        <v>0</v>
      </c>
    </row>
    <row r="144" spans="1:12" s="14" customFormat="1" ht="30" customHeight="1">
      <c r="A144" s="25"/>
      <c r="B144" s="25"/>
      <c r="C144" s="13"/>
      <c r="D144" s="12"/>
      <c r="E144" s="12"/>
      <c r="F144" s="12">
        <v>2023</v>
      </c>
      <c r="G144" s="24">
        <v>38.2</v>
      </c>
      <c r="H144" s="24">
        <v>0</v>
      </c>
      <c r="I144" s="24">
        <v>0</v>
      </c>
      <c r="J144" s="24">
        <v>0</v>
      </c>
      <c r="K144" s="24">
        <v>38.2</v>
      </c>
      <c r="L144" s="24">
        <v>0</v>
      </c>
    </row>
    <row r="145" spans="1:12" s="14" customFormat="1" ht="15.75" customHeight="1">
      <c r="A145" s="25" t="s">
        <v>27</v>
      </c>
      <c r="B145" s="25"/>
      <c r="C145" s="13"/>
      <c r="D145" s="12"/>
      <c r="E145" s="12"/>
      <c r="F145" s="12"/>
      <c r="G145" s="24"/>
      <c r="H145" s="24"/>
      <c r="I145" s="24"/>
      <c r="J145" s="24"/>
      <c r="K145" s="24"/>
      <c r="L145" s="24"/>
    </row>
    <row r="146" spans="1:12" s="14" customFormat="1" ht="45" customHeight="1">
      <c r="A146" s="25" t="s">
        <v>58</v>
      </c>
      <c r="B146" s="25"/>
      <c r="C146" s="13" t="s">
        <v>35</v>
      </c>
      <c r="D146" s="12">
        <v>2021</v>
      </c>
      <c r="E146" s="12">
        <v>2021</v>
      </c>
      <c r="F146" s="12">
        <v>2021</v>
      </c>
      <c r="G146" s="24">
        <v>384.615</v>
      </c>
      <c r="H146" s="24">
        <v>0</v>
      </c>
      <c r="I146" s="24">
        <v>350</v>
      </c>
      <c r="J146" s="24">
        <v>0</v>
      </c>
      <c r="K146" s="24">
        <v>34.615</v>
      </c>
      <c r="L146" s="24">
        <v>0</v>
      </c>
    </row>
    <row r="147" spans="1:12" s="14" customFormat="1" ht="15.75" customHeight="1">
      <c r="A147" s="25" t="s">
        <v>59</v>
      </c>
      <c r="B147" s="25"/>
      <c r="C147" s="13" t="s">
        <v>23</v>
      </c>
      <c r="D147" s="12">
        <v>2021</v>
      </c>
      <c r="E147" s="12">
        <v>2023</v>
      </c>
      <c r="F147" s="12">
        <v>2021</v>
      </c>
      <c r="G147" s="24">
        <v>202.4</v>
      </c>
      <c r="H147" s="24">
        <v>0</v>
      </c>
      <c r="I147" s="24">
        <v>0</v>
      </c>
      <c r="J147" s="24">
        <v>0</v>
      </c>
      <c r="K147" s="24">
        <v>202.4</v>
      </c>
      <c r="L147" s="24">
        <v>0</v>
      </c>
    </row>
    <row r="148" spans="1:12" s="14" customFormat="1" ht="15.75">
      <c r="A148" s="25"/>
      <c r="B148" s="25"/>
      <c r="C148" s="13"/>
      <c r="D148" s="12"/>
      <c r="E148" s="12"/>
      <c r="F148" s="12">
        <v>2022</v>
      </c>
      <c r="G148" s="24">
        <v>209.9</v>
      </c>
      <c r="H148" s="24">
        <v>0</v>
      </c>
      <c r="I148" s="24">
        <v>0</v>
      </c>
      <c r="J148" s="24">
        <v>0</v>
      </c>
      <c r="K148" s="24">
        <v>209.9</v>
      </c>
      <c r="L148" s="24">
        <v>0</v>
      </c>
    </row>
    <row r="149" spans="1:12" s="14" customFormat="1" ht="15.75">
      <c r="A149" s="25"/>
      <c r="B149" s="25"/>
      <c r="C149" s="13"/>
      <c r="D149" s="12"/>
      <c r="E149" s="12"/>
      <c r="F149" s="12">
        <v>2023</v>
      </c>
      <c r="G149" s="24">
        <v>209.9</v>
      </c>
      <c r="H149" s="24">
        <v>0</v>
      </c>
      <c r="I149" s="24">
        <v>0</v>
      </c>
      <c r="J149" s="24">
        <v>0</v>
      </c>
      <c r="K149" s="24">
        <v>209.9</v>
      </c>
      <c r="L149" s="24">
        <v>0</v>
      </c>
    </row>
    <row r="150" spans="1:12" s="34" customFormat="1" ht="15.75" customHeight="1">
      <c r="A150" s="20" t="s">
        <v>60</v>
      </c>
      <c r="B150" s="20"/>
      <c r="C150" s="28"/>
      <c r="D150" s="29"/>
      <c r="E150" s="29"/>
      <c r="F150" s="29"/>
      <c r="G150" s="31">
        <f>G48+G49+G50+G51+G52+G53+G54</f>
        <v>235681.17616</v>
      </c>
      <c r="H150" s="31">
        <f>H48+H49+H50+H51+H52+H53+H54</f>
        <v>0</v>
      </c>
      <c r="I150" s="31">
        <f>I48+I49+I50+I51+I52+I53+I54</f>
        <v>4175</v>
      </c>
      <c r="J150" s="31">
        <f>J48+J49+J50+J51+J52+J53+J54</f>
        <v>0</v>
      </c>
      <c r="K150" s="31">
        <f>K48+K49+K50+K51+K52+K53+K54</f>
        <v>231506.17616</v>
      </c>
      <c r="L150" s="31">
        <f>L48+L49+L50+L51+L52+L53+L54</f>
        <v>0</v>
      </c>
    </row>
    <row r="151" spans="1:12" s="14" customFormat="1" ht="15.75" customHeight="1">
      <c r="A151" s="15" t="s">
        <v>61</v>
      </c>
      <c r="B151" s="15"/>
      <c r="C151" s="13" t="s">
        <v>35</v>
      </c>
      <c r="D151" s="12">
        <v>2019</v>
      </c>
      <c r="E151" s="12">
        <v>2025</v>
      </c>
      <c r="F151" s="12">
        <v>2019</v>
      </c>
      <c r="G151" s="24">
        <f>G158+G165+G172++G173</f>
        <v>48928.67</v>
      </c>
      <c r="H151" s="24">
        <f>H158+H165+H172++H173</f>
        <v>0</v>
      </c>
      <c r="I151" s="24">
        <f>I158+I165+I172++I173</f>
        <v>0</v>
      </c>
      <c r="J151" s="24">
        <f>J158+J165+J172++J173</f>
        <v>0</v>
      </c>
      <c r="K151" s="24">
        <f>K158+K165+K172+K173</f>
        <v>48928.67</v>
      </c>
      <c r="L151" s="24">
        <f>L158+L165+L172++L173</f>
        <v>0</v>
      </c>
    </row>
    <row r="152" spans="1:12" s="14" customFormat="1" ht="15.75">
      <c r="A152" s="15"/>
      <c r="B152" s="15"/>
      <c r="C152" s="13"/>
      <c r="D152" s="12"/>
      <c r="E152" s="12"/>
      <c r="F152" s="12">
        <v>2020</v>
      </c>
      <c r="G152" s="24">
        <f>G159+G166+G174+G177</f>
        <v>50940.833</v>
      </c>
      <c r="H152" s="24">
        <f aca="true" t="shared" si="31" ref="H152:H153">H159+H166+H174+H177</f>
        <v>0</v>
      </c>
      <c r="I152" s="24">
        <f>I159+I166+I174+I177</f>
        <v>0</v>
      </c>
      <c r="J152" s="24">
        <f aca="true" t="shared" si="32" ref="J152:J153">J159+J166+J174+J177</f>
        <v>0</v>
      </c>
      <c r="K152" s="24">
        <f>K159+K166+K174+K177</f>
        <v>50940.833</v>
      </c>
      <c r="L152" s="24">
        <f aca="true" t="shared" si="33" ref="L152:L153">L159+L166+L174+L177</f>
        <v>0</v>
      </c>
    </row>
    <row r="153" spans="1:12" s="14" customFormat="1" ht="15.75">
      <c r="A153" s="15"/>
      <c r="B153" s="15"/>
      <c r="C153" s="13"/>
      <c r="D153" s="12"/>
      <c r="E153" s="12"/>
      <c r="F153" s="12">
        <v>2021</v>
      </c>
      <c r="G153" s="24">
        <f aca="true" t="shared" si="34" ref="G153:G154">G160+G167+G175+G178+G183</f>
        <v>56024.272999999994</v>
      </c>
      <c r="H153" s="24">
        <f t="shared" si="31"/>
        <v>0</v>
      </c>
      <c r="I153" s="24">
        <f aca="true" t="shared" si="35" ref="I153:I154">I160+I167+I175+I178+I183</f>
        <v>862.2</v>
      </c>
      <c r="J153" s="24">
        <f t="shared" si="32"/>
        <v>0</v>
      </c>
      <c r="K153" s="24">
        <f aca="true" t="shared" si="36" ref="K153:K154">K160+K167+K175+K178+K183</f>
        <v>55162.073</v>
      </c>
      <c r="L153" s="24">
        <f t="shared" si="33"/>
        <v>0</v>
      </c>
    </row>
    <row r="154" spans="1:12" s="14" customFormat="1" ht="15.75">
      <c r="A154" s="15"/>
      <c r="B154" s="15"/>
      <c r="C154" s="13"/>
      <c r="D154" s="12"/>
      <c r="E154" s="12"/>
      <c r="F154" s="12">
        <v>2022</v>
      </c>
      <c r="G154" s="24">
        <f t="shared" si="34"/>
        <v>59781.9</v>
      </c>
      <c r="H154" s="24">
        <f>H161+H168+H176+H179+H184</f>
        <v>0</v>
      </c>
      <c r="I154" s="24">
        <f t="shared" si="35"/>
        <v>0</v>
      </c>
      <c r="J154" s="24">
        <f>J161+J168+J176+J179+J184</f>
        <v>0</v>
      </c>
      <c r="K154" s="24">
        <f t="shared" si="36"/>
        <v>59781.9</v>
      </c>
      <c r="L154" s="24">
        <f>L161+L168+L176+L179+L184</f>
        <v>0</v>
      </c>
    </row>
    <row r="155" spans="1:12" s="14" customFormat="1" ht="15.75">
      <c r="A155" s="15"/>
      <c r="B155" s="15"/>
      <c r="C155" s="13"/>
      <c r="D155" s="12"/>
      <c r="E155" s="12"/>
      <c r="F155" s="12">
        <v>2023</v>
      </c>
      <c r="G155" s="24">
        <f>G162+G169+G180+G185</f>
        <v>60796.399999999994</v>
      </c>
      <c r="H155" s="24">
        <f>H162+H169+H180+H185</f>
        <v>0</v>
      </c>
      <c r="I155" s="24">
        <f>I162+I169+I180+I185</f>
        <v>0</v>
      </c>
      <c r="J155" s="24">
        <f>J162+J169+J180+J185</f>
        <v>0</v>
      </c>
      <c r="K155" s="24">
        <f>K162+K169+K180+K185</f>
        <v>60796.399999999994</v>
      </c>
      <c r="L155" s="24">
        <f>L162+L169+L180+L185</f>
        <v>0</v>
      </c>
    </row>
    <row r="156" spans="1:12" s="14" customFormat="1" ht="15.75">
      <c r="A156" s="15"/>
      <c r="B156" s="15"/>
      <c r="C156" s="13"/>
      <c r="D156" s="12"/>
      <c r="E156" s="12"/>
      <c r="F156" s="12">
        <v>2024</v>
      </c>
      <c r="G156" s="24">
        <f aca="true" t="shared" si="37" ref="G156:G157">G163+G170+G181</f>
        <v>52674.11177</v>
      </c>
      <c r="H156" s="24">
        <f aca="true" t="shared" si="38" ref="H156:H157">H163+H170</f>
        <v>0</v>
      </c>
      <c r="I156" s="24">
        <f aca="true" t="shared" si="39" ref="I156:I157">I163+I170</f>
        <v>0</v>
      </c>
      <c r="J156" s="24">
        <f aca="true" t="shared" si="40" ref="J156:J157">J163+J170</f>
        <v>0</v>
      </c>
      <c r="K156" s="24">
        <f aca="true" t="shared" si="41" ref="K156:K157">K163+K170+K181</f>
        <v>52674.11177</v>
      </c>
      <c r="L156" s="24">
        <f aca="true" t="shared" si="42" ref="L156:L157">L163+L170+L189</f>
        <v>0</v>
      </c>
    </row>
    <row r="157" spans="1:12" s="14" customFormat="1" ht="15.75">
      <c r="A157" s="15"/>
      <c r="B157" s="15"/>
      <c r="C157" s="13"/>
      <c r="D157" s="12"/>
      <c r="E157" s="12"/>
      <c r="F157" s="12">
        <v>2025</v>
      </c>
      <c r="G157" s="24">
        <f t="shared" si="37"/>
        <v>54605.59529</v>
      </c>
      <c r="H157" s="24">
        <f t="shared" si="38"/>
        <v>0</v>
      </c>
      <c r="I157" s="24">
        <f t="shared" si="39"/>
        <v>0</v>
      </c>
      <c r="J157" s="24">
        <f t="shared" si="40"/>
        <v>0</v>
      </c>
      <c r="K157" s="24">
        <f t="shared" si="41"/>
        <v>54605.59529</v>
      </c>
      <c r="L157" s="24">
        <f t="shared" si="42"/>
        <v>0</v>
      </c>
    </row>
    <row r="158" spans="1:12" s="14" customFormat="1" ht="15.75" customHeight="1">
      <c r="A158" s="25" t="s">
        <v>62</v>
      </c>
      <c r="B158" s="25"/>
      <c r="C158" s="13" t="s">
        <v>35</v>
      </c>
      <c r="D158" s="12">
        <v>2019</v>
      </c>
      <c r="E158" s="12">
        <v>2025</v>
      </c>
      <c r="F158" s="12">
        <v>2019</v>
      </c>
      <c r="G158" s="24">
        <v>409</v>
      </c>
      <c r="H158" s="24">
        <v>0</v>
      </c>
      <c r="I158" s="24">
        <v>0</v>
      </c>
      <c r="J158" s="24">
        <v>0</v>
      </c>
      <c r="K158" s="24">
        <v>409</v>
      </c>
      <c r="L158" s="24">
        <v>0</v>
      </c>
    </row>
    <row r="159" spans="1:12" s="14" customFormat="1" ht="15.75">
      <c r="A159" s="25"/>
      <c r="B159" s="25"/>
      <c r="C159" s="13"/>
      <c r="D159" s="12"/>
      <c r="E159" s="12"/>
      <c r="F159" s="12">
        <v>2020</v>
      </c>
      <c r="G159" s="24">
        <v>470.4</v>
      </c>
      <c r="H159" s="24">
        <v>0</v>
      </c>
      <c r="I159" s="24">
        <v>0</v>
      </c>
      <c r="J159" s="24">
        <v>0</v>
      </c>
      <c r="K159" s="24">
        <v>470.4</v>
      </c>
      <c r="L159" s="24">
        <v>0</v>
      </c>
    </row>
    <row r="160" spans="1:12" s="14" customFormat="1" ht="15.75">
      <c r="A160" s="25"/>
      <c r="B160" s="25"/>
      <c r="C160" s="13"/>
      <c r="D160" s="12"/>
      <c r="E160" s="12"/>
      <c r="F160" s="12">
        <v>2021</v>
      </c>
      <c r="G160" s="24">
        <v>689.2</v>
      </c>
      <c r="H160" s="24">
        <v>0</v>
      </c>
      <c r="I160" s="24">
        <v>0</v>
      </c>
      <c r="J160" s="24">
        <v>0</v>
      </c>
      <c r="K160" s="24">
        <v>689.2</v>
      </c>
      <c r="L160" s="24">
        <v>0</v>
      </c>
    </row>
    <row r="161" spans="1:12" s="14" customFormat="1" ht="15.75">
      <c r="A161" s="25"/>
      <c r="B161" s="25"/>
      <c r="C161" s="13"/>
      <c r="D161" s="12"/>
      <c r="E161" s="12"/>
      <c r="F161" s="12">
        <v>2022</v>
      </c>
      <c r="G161" s="24">
        <v>746.9</v>
      </c>
      <c r="H161" s="24">
        <v>0</v>
      </c>
      <c r="I161" s="24">
        <v>0</v>
      </c>
      <c r="J161" s="24">
        <v>0</v>
      </c>
      <c r="K161" s="24">
        <v>746.9</v>
      </c>
      <c r="L161" s="24">
        <v>0</v>
      </c>
    </row>
    <row r="162" spans="1:12" s="14" customFormat="1" ht="15.75">
      <c r="A162" s="25"/>
      <c r="B162" s="25"/>
      <c r="C162" s="13"/>
      <c r="D162" s="12"/>
      <c r="E162" s="12"/>
      <c r="F162" s="12">
        <v>2023</v>
      </c>
      <c r="G162" s="24">
        <v>759.6</v>
      </c>
      <c r="H162" s="24">
        <v>0</v>
      </c>
      <c r="I162" s="24">
        <v>0</v>
      </c>
      <c r="J162" s="24">
        <v>0</v>
      </c>
      <c r="K162" s="24">
        <v>759.6</v>
      </c>
      <c r="L162" s="24">
        <v>0</v>
      </c>
    </row>
    <row r="163" spans="1:12" s="14" customFormat="1" ht="15.75">
      <c r="A163" s="25"/>
      <c r="B163" s="25"/>
      <c r="C163" s="13"/>
      <c r="D163" s="12"/>
      <c r="E163" s="12"/>
      <c r="F163" s="12">
        <v>2024</v>
      </c>
      <c r="G163" s="24">
        <v>491.67805</v>
      </c>
      <c r="H163" s="24">
        <v>0</v>
      </c>
      <c r="I163" s="24">
        <v>0</v>
      </c>
      <c r="J163" s="24">
        <v>0</v>
      </c>
      <c r="K163" s="24">
        <v>491.67805</v>
      </c>
      <c r="L163" s="24">
        <v>0</v>
      </c>
    </row>
    <row r="164" spans="1:12" s="14" customFormat="1" ht="15.75">
      <c r="A164" s="25"/>
      <c r="B164" s="25"/>
      <c r="C164" s="13"/>
      <c r="D164" s="12"/>
      <c r="E164" s="12"/>
      <c r="F164" s="12">
        <v>2025</v>
      </c>
      <c r="G164" s="24">
        <v>511.34518</v>
      </c>
      <c r="H164" s="24">
        <v>0</v>
      </c>
      <c r="I164" s="24">
        <v>0</v>
      </c>
      <c r="J164" s="24">
        <v>0</v>
      </c>
      <c r="K164" s="24">
        <v>511.34518</v>
      </c>
      <c r="L164" s="24">
        <v>0</v>
      </c>
    </row>
    <row r="165" spans="1:12" s="14" customFormat="1" ht="15.75" customHeight="1">
      <c r="A165" s="25" t="s">
        <v>63</v>
      </c>
      <c r="B165" s="25"/>
      <c r="C165" s="13" t="s">
        <v>35</v>
      </c>
      <c r="D165" s="12">
        <v>2019</v>
      </c>
      <c r="E165" s="12">
        <v>2025</v>
      </c>
      <c r="F165" s="12">
        <v>2019</v>
      </c>
      <c r="G165" s="24">
        <v>48219.67</v>
      </c>
      <c r="H165" s="24">
        <v>0</v>
      </c>
      <c r="I165" s="24">
        <v>0</v>
      </c>
      <c r="J165" s="24">
        <v>0</v>
      </c>
      <c r="K165" s="24">
        <v>48219.67</v>
      </c>
      <c r="L165" s="24">
        <v>0</v>
      </c>
    </row>
    <row r="166" spans="1:12" s="14" customFormat="1" ht="15.75">
      <c r="A166" s="25"/>
      <c r="B166" s="25"/>
      <c r="C166" s="13"/>
      <c r="D166" s="12"/>
      <c r="E166" s="12"/>
      <c r="F166" s="12">
        <v>2020</v>
      </c>
      <c r="G166" s="24">
        <v>49140.733</v>
      </c>
      <c r="H166" s="24">
        <v>0</v>
      </c>
      <c r="I166" s="24">
        <v>0</v>
      </c>
      <c r="J166" s="24">
        <v>0</v>
      </c>
      <c r="K166" s="24">
        <v>49140.733</v>
      </c>
      <c r="L166" s="24">
        <v>0</v>
      </c>
    </row>
    <row r="167" spans="1:12" s="14" customFormat="1" ht="15.75">
      <c r="A167" s="25"/>
      <c r="B167" s="25"/>
      <c r="C167" s="13"/>
      <c r="D167" s="12"/>
      <c r="E167" s="12"/>
      <c r="F167" s="12">
        <v>2021</v>
      </c>
      <c r="G167" s="24">
        <v>53662.6</v>
      </c>
      <c r="H167" s="24">
        <v>0</v>
      </c>
      <c r="I167" s="24">
        <v>0</v>
      </c>
      <c r="J167" s="24">
        <v>0</v>
      </c>
      <c r="K167" s="24">
        <v>53662.6</v>
      </c>
      <c r="L167" s="24">
        <v>0</v>
      </c>
    </row>
    <row r="168" spans="1:12" s="14" customFormat="1" ht="15.75">
      <c r="A168" s="25"/>
      <c r="B168" s="25"/>
      <c r="C168" s="13"/>
      <c r="D168" s="12"/>
      <c r="E168" s="12"/>
      <c r="F168" s="12">
        <v>2022</v>
      </c>
      <c r="G168" s="24">
        <v>58156.9</v>
      </c>
      <c r="H168" s="24">
        <v>0</v>
      </c>
      <c r="I168" s="24">
        <v>0</v>
      </c>
      <c r="J168" s="24">
        <v>0</v>
      </c>
      <c r="K168" s="24">
        <v>58156.9</v>
      </c>
      <c r="L168" s="24">
        <v>0</v>
      </c>
    </row>
    <row r="169" spans="1:12" s="14" customFormat="1" ht="15.75">
      <c r="A169" s="25"/>
      <c r="B169" s="25"/>
      <c r="C169" s="13"/>
      <c r="D169" s="12"/>
      <c r="E169" s="12"/>
      <c r="F169" s="12">
        <v>2023</v>
      </c>
      <c r="G169" s="24">
        <v>59143.7</v>
      </c>
      <c r="H169" s="24">
        <v>0</v>
      </c>
      <c r="I169" s="24">
        <v>0</v>
      </c>
      <c r="J169" s="24">
        <v>0</v>
      </c>
      <c r="K169" s="24">
        <v>59143.7</v>
      </c>
      <c r="L169" s="24">
        <v>0</v>
      </c>
    </row>
    <row r="170" spans="1:12" s="14" customFormat="1" ht="15.75">
      <c r="A170" s="25"/>
      <c r="B170" s="25"/>
      <c r="C170" s="13"/>
      <c r="D170" s="12"/>
      <c r="E170" s="12"/>
      <c r="F170" s="12">
        <v>2024</v>
      </c>
      <c r="G170" s="24">
        <v>51613.70972</v>
      </c>
      <c r="H170" s="24">
        <v>0</v>
      </c>
      <c r="I170" s="24">
        <v>0</v>
      </c>
      <c r="J170" s="24">
        <v>0</v>
      </c>
      <c r="K170" s="24">
        <v>51613.70972</v>
      </c>
      <c r="L170" s="24">
        <v>0</v>
      </c>
    </row>
    <row r="171" spans="1:12" s="14" customFormat="1" ht="15.75">
      <c r="A171" s="25"/>
      <c r="B171" s="25"/>
      <c r="C171" s="13"/>
      <c r="D171" s="12"/>
      <c r="E171" s="12"/>
      <c r="F171" s="12">
        <v>2025</v>
      </c>
      <c r="G171" s="24">
        <v>53678.25811</v>
      </c>
      <c r="H171" s="24">
        <v>0</v>
      </c>
      <c r="I171" s="24">
        <v>0</v>
      </c>
      <c r="J171" s="24">
        <v>0</v>
      </c>
      <c r="K171" s="24">
        <v>53678.25811</v>
      </c>
      <c r="L171" s="24">
        <v>0</v>
      </c>
    </row>
    <row r="172" spans="1:12" s="14" customFormat="1" ht="48" customHeight="1">
      <c r="A172" s="26" t="s">
        <v>64</v>
      </c>
      <c r="B172" s="26"/>
      <c r="C172" s="27" t="s">
        <v>35</v>
      </c>
      <c r="D172" s="12">
        <v>2019</v>
      </c>
      <c r="E172" s="12">
        <v>2019</v>
      </c>
      <c r="F172" s="12">
        <v>2019</v>
      </c>
      <c r="G172" s="24">
        <v>0</v>
      </c>
      <c r="H172" s="24">
        <v>0</v>
      </c>
      <c r="I172" s="24">
        <v>0</v>
      </c>
      <c r="J172" s="24">
        <v>0</v>
      </c>
      <c r="K172" s="24">
        <v>0</v>
      </c>
      <c r="L172" s="24">
        <v>0</v>
      </c>
    </row>
    <row r="173" spans="1:12" s="14" customFormat="1" ht="48" customHeight="1">
      <c r="A173" s="26" t="s">
        <v>65</v>
      </c>
      <c r="B173" s="26"/>
      <c r="C173" s="27" t="s">
        <v>35</v>
      </c>
      <c r="D173" s="12">
        <v>2019</v>
      </c>
      <c r="E173" s="12">
        <v>2019</v>
      </c>
      <c r="F173" s="12">
        <v>2019</v>
      </c>
      <c r="G173" s="24">
        <v>300</v>
      </c>
      <c r="H173" s="24">
        <v>0</v>
      </c>
      <c r="I173" s="24">
        <v>0</v>
      </c>
      <c r="J173" s="24">
        <v>0</v>
      </c>
      <c r="K173" s="24">
        <v>300</v>
      </c>
      <c r="L173" s="24">
        <v>0</v>
      </c>
    </row>
    <row r="174" spans="1:12" s="14" customFormat="1" ht="15.75" customHeight="1">
      <c r="A174" s="25" t="s">
        <v>66</v>
      </c>
      <c r="B174" s="25"/>
      <c r="C174" s="13" t="s">
        <v>35</v>
      </c>
      <c r="D174" s="12">
        <v>2020</v>
      </c>
      <c r="E174" s="12">
        <v>2022</v>
      </c>
      <c r="F174" s="12">
        <v>2020</v>
      </c>
      <c r="G174" s="24">
        <v>600</v>
      </c>
      <c r="H174" s="24">
        <v>0</v>
      </c>
      <c r="I174" s="24">
        <v>0</v>
      </c>
      <c r="J174" s="24">
        <v>0</v>
      </c>
      <c r="K174" s="24">
        <v>600</v>
      </c>
      <c r="L174" s="24">
        <v>0</v>
      </c>
    </row>
    <row r="175" spans="1:12" s="14" customFormat="1" ht="15.75">
      <c r="A175" s="25"/>
      <c r="B175" s="25"/>
      <c r="C175" s="13"/>
      <c r="D175" s="12"/>
      <c r="E175" s="12"/>
      <c r="F175" s="12">
        <v>2021</v>
      </c>
      <c r="G175" s="24">
        <v>0</v>
      </c>
      <c r="H175" s="24">
        <v>0</v>
      </c>
      <c r="I175" s="24">
        <v>0</v>
      </c>
      <c r="J175" s="24">
        <v>0</v>
      </c>
      <c r="K175" s="24">
        <v>0</v>
      </c>
      <c r="L175" s="24">
        <v>0</v>
      </c>
    </row>
    <row r="176" spans="1:12" s="14" customFormat="1" ht="15.75">
      <c r="A176" s="25"/>
      <c r="B176" s="25"/>
      <c r="C176" s="13"/>
      <c r="D176" s="12"/>
      <c r="E176" s="12"/>
      <c r="F176" s="12">
        <v>2022</v>
      </c>
      <c r="G176" s="24">
        <v>0</v>
      </c>
      <c r="H176" s="24">
        <v>0</v>
      </c>
      <c r="I176" s="24">
        <v>0</v>
      </c>
      <c r="J176" s="24">
        <v>0</v>
      </c>
      <c r="K176" s="24">
        <v>0</v>
      </c>
      <c r="L176" s="24">
        <v>0</v>
      </c>
    </row>
    <row r="177" spans="1:12" s="14" customFormat="1" ht="15.75" customHeight="1">
      <c r="A177" s="25" t="s">
        <v>67</v>
      </c>
      <c r="B177" s="25"/>
      <c r="C177" s="13" t="s">
        <v>68</v>
      </c>
      <c r="D177" s="12">
        <v>2020</v>
      </c>
      <c r="E177" s="12">
        <v>2025</v>
      </c>
      <c r="F177" s="12">
        <v>2020</v>
      </c>
      <c r="G177" s="24">
        <v>729.7</v>
      </c>
      <c r="H177" s="24">
        <v>0</v>
      </c>
      <c r="I177" s="24">
        <v>0</v>
      </c>
      <c r="J177" s="24">
        <v>0</v>
      </c>
      <c r="K177" s="24">
        <v>729.7</v>
      </c>
      <c r="L177" s="24">
        <v>0</v>
      </c>
    </row>
    <row r="178" spans="1:12" s="14" customFormat="1" ht="15.75">
      <c r="A178" s="25"/>
      <c r="B178" s="25"/>
      <c r="C178" s="13"/>
      <c r="D178" s="12"/>
      <c r="E178" s="12"/>
      <c r="F178" s="12">
        <v>2021</v>
      </c>
      <c r="G178" s="24">
        <v>725</v>
      </c>
      <c r="H178" s="24">
        <v>0</v>
      </c>
      <c r="I178" s="24">
        <v>0</v>
      </c>
      <c r="J178" s="24">
        <v>0</v>
      </c>
      <c r="K178" s="24">
        <v>725</v>
      </c>
      <c r="L178" s="24">
        <v>0</v>
      </c>
    </row>
    <row r="179" spans="1:12" s="14" customFormat="1" ht="15.75">
      <c r="A179" s="25"/>
      <c r="B179" s="25"/>
      <c r="C179" s="13"/>
      <c r="D179" s="12"/>
      <c r="E179" s="12"/>
      <c r="F179" s="12">
        <v>2022</v>
      </c>
      <c r="G179" s="24">
        <v>785.7</v>
      </c>
      <c r="H179" s="24">
        <v>0</v>
      </c>
      <c r="I179" s="24">
        <v>0</v>
      </c>
      <c r="J179" s="24">
        <v>0</v>
      </c>
      <c r="K179" s="24">
        <v>785.7</v>
      </c>
      <c r="L179" s="24">
        <v>0</v>
      </c>
    </row>
    <row r="180" spans="1:12" s="14" customFormat="1" ht="15.75">
      <c r="A180" s="25"/>
      <c r="B180" s="25"/>
      <c r="C180" s="13"/>
      <c r="D180" s="12"/>
      <c r="E180" s="12"/>
      <c r="F180" s="12">
        <v>2023</v>
      </c>
      <c r="G180" s="24">
        <v>799.1</v>
      </c>
      <c r="H180" s="24">
        <v>0</v>
      </c>
      <c r="I180" s="24">
        <v>0</v>
      </c>
      <c r="J180" s="24">
        <v>0</v>
      </c>
      <c r="K180" s="24">
        <v>799.1</v>
      </c>
      <c r="L180" s="24">
        <v>0</v>
      </c>
    </row>
    <row r="181" spans="1:12" s="14" customFormat="1" ht="15.75">
      <c r="A181" s="25"/>
      <c r="B181" s="25"/>
      <c r="C181" s="13"/>
      <c r="D181" s="12"/>
      <c r="E181" s="12"/>
      <c r="F181" s="12">
        <v>2024</v>
      </c>
      <c r="G181" s="24">
        <v>568.724</v>
      </c>
      <c r="H181" s="24">
        <v>0</v>
      </c>
      <c r="I181" s="24">
        <v>0</v>
      </c>
      <c r="J181" s="24">
        <v>0</v>
      </c>
      <c r="K181" s="24">
        <v>568.724</v>
      </c>
      <c r="L181" s="24">
        <v>0</v>
      </c>
    </row>
    <row r="182" spans="1:12" s="14" customFormat="1" ht="15.75">
      <c r="A182" s="25"/>
      <c r="B182" s="25"/>
      <c r="C182" s="13"/>
      <c r="D182" s="12"/>
      <c r="E182" s="12"/>
      <c r="F182" s="12">
        <v>2025</v>
      </c>
      <c r="G182" s="24">
        <v>415.992</v>
      </c>
      <c r="H182" s="24">
        <v>0</v>
      </c>
      <c r="I182" s="24">
        <v>0</v>
      </c>
      <c r="J182" s="24">
        <v>0</v>
      </c>
      <c r="K182" s="24">
        <v>415.992</v>
      </c>
      <c r="L182" s="24">
        <v>0</v>
      </c>
    </row>
    <row r="183" spans="1:12" s="14" customFormat="1" ht="26.25" customHeight="1">
      <c r="A183" s="25" t="s">
        <v>69</v>
      </c>
      <c r="B183" s="25"/>
      <c r="C183" s="13" t="s">
        <v>35</v>
      </c>
      <c r="D183" s="12">
        <v>2021</v>
      </c>
      <c r="E183" s="12">
        <v>2023</v>
      </c>
      <c r="F183" s="12">
        <v>2021</v>
      </c>
      <c r="G183" s="24">
        <v>947.473</v>
      </c>
      <c r="H183" s="24">
        <v>0</v>
      </c>
      <c r="I183" s="24">
        <v>862.2</v>
      </c>
      <c r="J183" s="24">
        <v>0</v>
      </c>
      <c r="K183" s="24">
        <v>85.273</v>
      </c>
      <c r="L183" s="24">
        <v>0</v>
      </c>
    </row>
    <row r="184" spans="1:12" s="14" customFormat="1" ht="21" customHeight="1">
      <c r="A184" s="25"/>
      <c r="B184" s="25"/>
      <c r="C184" s="13"/>
      <c r="D184" s="12"/>
      <c r="E184" s="12"/>
      <c r="F184" s="12">
        <v>2022</v>
      </c>
      <c r="G184" s="24">
        <v>92.4</v>
      </c>
      <c r="H184" s="24">
        <v>0</v>
      </c>
      <c r="I184" s="24">
        <v>0</v>
      </c>
      <c r="J184" s="24">
        <v>0</v>
      </c>
      <c r="K184" s="24">
        <v>92.4</v>
      </c>
      <c r="L184" s="24">
        <v>0</v>
      </c>
    </row>
    <row r="185" spans="1:12" s="14" customFormat="1" ht="24.75" customHeight="1">
      <c r="A185" s="25"/>
      <c r="B185" s="25"/>
      <c r="C185" s="13"/>
      <c r="D185" s="12"/>
      <c r="E185" s="12"/>
      <c r="F185" s="12">
        <v>2023</v>
      </c>
      <c r="G185" s="24">
        <v>94</v>
      </c>
      <c r="H185" s="24">
        <v>0</v>
      </c>
      <c r="I185" s="24">
        <v>0</v>
      </c>
      <c r="J185" s="24">
        <v>0</v>
      </c>
      <c r="K185" s="24">
        <v>94</v>
      </c>
      <c r="L185" s="24">
        <v>0</v>
      </c>
    </row>
    <row r="186" spans="1:12" s="14" customFormat="1" ht="15.75" customHeight="1">
      <c r="A186" s="25" t="s">
        <v>27</v>
      </c>
      <c r="B186" s="25"/>
      <c r="C186" s="13"/>
      <c r="D186" s="12"/>
      <c r="E186" s="12"/>
      <c r="F186" s="12"/>
      <c r="G186" s="24"/>
      <c r="H186" s="24"/>
      <c r="I186" s="24"/>
      <c r="J186" s="24"/>
      <c r="K186" s="24"/>
      <c r="L186" s="24"/>
    </row>
    <row r="187" spans="1:12" s="14" customFormat="1" ht="45" customHeight="1">
      <c r="A187" s="25" t="s">
        <v>70</v>
      </c>
      <c r="B187" s="25"/>
      <c r="C187" s="13" t="s">
        <v>35</v>
      </c>
      <c r="D187" s="12">
        <v>2021</v>
      </c>
      <c r="E187" s="12">
        <v>2021</v>
      </c>
      <c r="F187" s="12">
        <v>2021</v>
      </c>
      <c r="G187" s="24">
        <v>947.473</v>
      </c>
      <c r="H187" s="24">
        <v>0</v>
      </c>
      <c r="I187" s="24">
        <v>862.2</v>
      </c>
      <c r="J187" s="24">
        <v>0</v>
      </c>
      <c r="K187" s="24">
        <v>85.273</v>
      </c>
      <c r="L187" s="24">
        <v>0</v>
      </c>
    </row>
    <row r="188" spans="1:12" s="14" customFormat="1" ht="15.75" customHeight="1">
      <c r="A188" s="20" t="s">
        <v>71</v>
      </c>
      <c r="B188" s="20"/>
      <c r="C188" s="28"/>
      <c r="D188" s="29"/>
      <c r="E188" s="29"/>
      <c r="F188" s="29"/>
      <c r="G188" s="31">
        <f>G151+G152+G153+G154+G155+G156+G157</f>
        <v>383751.78306000005</v>
      </c>
      <c r="H188" s="31">
        <f>H151+H152+H153+H154+H155+H156+H157</f>
        <v>0</v>
      </c>
      <c r="I188" s="31">
        <f>I151+I152+I153+I154+I155+I156+I157</f>
        <v>862.2</v>
      </c>
      <c r="J188" s="31">
        <f>J151+J152+J153+J154+J155+J156+J157</f>
        <v>0</v>
      </c>
      <c r="K188" s="31">
        <f>K151+K152+K153+K154+K155+K156+K157</f>
        <v>382889.58306</v>
      </c>
      <c r="L188" s="31">
        <f>L151+L152+L153+L154+L155+L156+L157</f>
        <v>0</v>
      </c>
    </row>
  </sheetData>
  <sheetProtection selectLockedCells="1" selectUnlockedCells="1"/>
  <mergeCells count="142">
    <mergeCell ref="B1:L1"/>
    <mergeCell ref="K2:L2"/>
    <mergeCell ref="A3:L3"/>
    <mergeCell ref="A4:L4"/>
    <mergeCell ref="A5:B6"/>
    <mergeCell ref="C5:C6"/>
    <mergeCell ref="D5:E5"/>
    <mergeCell ref="F5:F6"/>
    <mergeCell ref="H5:L5"/>
    <mergeCell ref="A7:B7"/>
    <mergeCell ref="A8:B14"/>
    <mergeCell ref="C8:C14"/>
    <mergeCell ref="D8:D14"/>
    <mergeCell ref="E8:E14"/>
    <mergeCell ref="A15:B15"/>
    <mergeCell ref="A16:B22"/>
    <mergeCell ref="C16:C22"/>
    <mergeCell ref="D16:D22"/>
    <mergeCell ref="E16:E22"/>
    <mergeCell ref="A23:B29"/>
    <mergeCell ref="C23:C29"/>
    <mergeCell ref="D23:D29"/>
    <mergeCell ref="E23:E29"/>
    <mergeCell ref="A30:B36"/>
    <mergeCell ref="C30:C36"/>
    <mergeCell ref="D30:D36"/>
    <mergeCell ref="E30:E36"/>
    <mergeCell ref="A37:B43"/>
    <mergeCell ref="C37:C43"/>
    <mergeCell ref="D37:D43"/>
    <mergeCell ref="E37:E43"/>
    <mergeCell ref="A44:B44"/>
    <mergeCell ref="A45:B45"/>
    <mergeCell ref="A46:B46"/>
    <mergeCell ref="A47:B47"/>
    <mergeCell ref="A48:B54"/>
    <mergeCell ref="C48:C54"/>
    <mergeCell ref="D48:D54"/>
    <mergeCell ref="E48:E54"/>
    <mergeCell ref="A55:B61"/>
    <mergeCell ref="C55:C61"/>
    <mergeCell ref="D55:D61"/>
    <mergeCell ref="E55:E61"/>
    <mergeCell ref="A62:B62"/>
    <mergeCell ref="A63:B67"/>
    <mergeCell ref="C63:C67"/>
    <mergeCell ref="D63:D67"/>
    <mergeCell ref="E63:E67"/>
    <mergeCell ref="A68:B69"/>
    <mergeCell ref="C68:C69"/>
    <mergeCell ref="D68:D69"/>
    <mergeCell ref="E68:E69"/>
    <mergeCell ref="A70:B70"/>
    <mergeCell ref="A71:B77"/>
    <mergeCell ref="C71:C77"/>
    <mergeCell ref="D71:D77"/>
    <mergeCell ref="E71:E77"/>
    <mergeCell ref="A78:B84"/>
    <mergeCell ref="C78:C84"/>
    <mergeCell ref="D78:D84"/>
    <mergeCell ref="E78:E84"/>
    <mergeCell ref="A85:B91"/>
    <mergeCell ref="C85:C91"/>
    <mergeCell ref="D85:D91"/>
    <mergeCell ref="E85:E91"/>
    <mergeCell ref="A92:B98"/>
    <mergeCell ref="C92:C98"/>
    <mergeCell ref="D92:D98"/>
    <mergeCell ref="E92:E98"/>
    <mergeCell ref="A99:B105"/>
    <mergeCell ref="C99:C105"/>
    <mergeCell ref="D99:D105"/>
    <mergeCell ref="E99:E105"/>
    <mergeCell ref="A106:B106"/>
    <mergeCell ref="A107:B110"/>
    <mergeCell ref="C107:C110"/>
    <mergeCell ref="D107:D110"/>
    <mergeCell ref="E107:E110"/>
    <mergeCell ref="A111:B111"/>
    <mergeCell ref="A112:B118"/>
    <mergeCell ref="C112:C118"/>
    <mergeCell ref="D112:D118"/>
    <mergeCell ref="E112:E118"/>
    <mergeCell ref="A119:B125"/>
    <mergeCell ref="C119:C125"/>
    <mergeCell ref="D119:D125"/>
    <mergeCell ref="E119:E125"/>
    <mergeCell ref="A126:B126"/>
    <mergeCell ref="A127:B131"/>
    <mergeCell ref="C127:C131"/>
    <mergeCell ref="D127:D131"/>
    <mergeCell ref="E127:E131"/>
    <mergeCell ref="A132:B132"/>
    <mergeCell ref="A133:B137"/>
    <mergeCell ref="C133:C137"/>
    <mergeCell ref="D133:D137"/>
    <mergeCell ref="E133:E137"/>
    <mergeCell ref="A138:B140"/>
    <mergeCell ref="C138:C140"/>
    <mergeCell ref="D138:D140"/>
    <mergeCell ref="E138:E140"/>
    <mergeCell ref="A141:B141"/>
    <mergeCell ref="A142:B144"/>
    <mergeCell ref="C142:C144"/>
    <mergeCell ref="D142:D144"/>
    <mergeCell ref="E142:E144"/>
    <mergeCell ref="A145:B145"/>
    <mergeCell ref="A146:B146"/>
    <mergeCell ref="A147:B149"/>
    <mergeCell ref="C147:C149"/>
    <mergeCell ref="D147:D149"/>
    <mergeCell ref="E147:E149"/>
    <mergeCell ref="A150:B150"/>
    <mergeCell ref="A151:B157"/>
    <mergeCell ref="C151:C157"/>
    <mergeCell ref="D151:D157"/>
    <mergeCell ref="E151:E157"/>
    <mergeCell ref="A158:B164"/>
    <mergeCell ref="C158:C164"/>
    <mergeCell ref="D158:D164"/>
    <mergeCell ref="E158:E164"/>
    <mergeCell ref="A165:B171"/>
    <mergeCell ref="C165:C171"/>
    <mergeCell ref="D165:D171"/>
    <mergeCell ref="E165:E171"/>
    <mergeCell ref="A172:B172"/>
    <mergeCell ref="A173:B173"/>
    <mergeCell ref="A174:B176"/>
    <mergeCell ref="C174:C176"/>
    <mergeCell ref="D174:D176"/>
    <mergeCell ref="E174:E176"/>
    <mergeCell ref="A177:B182"/>
    <mergeCell ref="C177:C182"/>
    <mergeCell ref="D177:D182"/>
    <mergeCell ref="E177:E182"/>
    <mergeCell ref="A183:B185"/>
    <mergeCell ref="C183:C185"/>
    <mergeCell ref="D183:D185"/>
    <mergeCell ref="E183:E185"/>
    <mergeCell ref="A186:B186"/>
    <mergeCell ref="A187:B187"/>
    <mergeCell ref="A188:B188"/>
  </mergeCells>
  <printOptions/>
  <pageMargins left="0.5118055555555555" right="0.2361111111111111" top="0.4722222222222222" bottom="0.19652777777777777" header="0.5118055555555555" footer="0.5118055555555555"/>
  <pageSetup fitToHeight="18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A1"/>
  <sheetViews>
    <sheetView zoomScale="90" zoomScaleNormal="90" workbookViewId="0" topLeftCell="A1">
      <selection activeCell="A1" sqref="A1"/>
    </sheetView>
  </sheetViews>
  <sheetFormatPr defaultColWidth="8.00390625" defaultRowHeight="12.75"/>
  <cols>
    <col min="1" max="16384" width="8.57421875" style="3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2021-02-02T08:08:19Z</cp:lastPrinted>
  <dcterms:modified xsi:type="dcterms:W3CDTF">2021-02-02T08:08:27Z</dcterms:modified>
  <cp:category/>
  <cp:version/>
  <cp:contentType/>
  <cp:contentStatus/>
  <cp:revision>16</cp:revision>
</cp:coreProperties>
</file>