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2'!$B$9</definedName>
    <definedName name="_xlnm.Print_Titles" localSheetId="0">'Приложение 2'!$14:$14</definedName>
  </definedNames>
  <calcPr calcId="125725"/>
</workbook>
</file>

<file path=xl/calcChain.xml><?xml version="1.0" encoding="utf-8"?>
<calcChain xmlns="http://schemas.openxmlformats.org/spreadsheetml/2006/main">
  <c r="F114" i="1"/>
  <c r="G114"/>
  <c r="H114"/>
  <c r="E114"/>
  <c r="G108"/>
  <c r="E96"/>
  <c r="F96"/>
  <c r="H96"/>
  <c r="D95"/>
  <c r="G92"/>
  <c r="G91"/>
  <c r="G90"/>
  <c r="E115" l="1"/>
  <c r="D112"/>
  <c r="D99"/>
  <c r="E100"/>
  <c r="F100"/>
  <c r="H100"/>
  <c r="F115"/>
  <c r="G115"/>
  <c r="F116"/>
  <c r="G116"/>
  <c r="E116"/>
  <c r="D109"/>
  <c r="H115"/>
  <c r="H116"/>
  <c r="G89"/>
  <c r="G107"/>
  <c r="G111" s="1"/>
  <c r="G105"/>
  <c r="G102"/>
  <c r="G97"/>
  <c r="G94"/>
  <c r="G96" s="1"/>
  <c r="F84"/>
  <c r="H26"/>
  <c r="G21"/>
  <c r="G98" l="1"/>
  <c r="G113" l="1"/>
  <c r="G100"/>
  <c r="F113"/>
  <c r="F54"/>
  <c r="H111"/>
  <c r="F111"/>
  <c r="E111"/>
  <c r="D110"/>
  <c r="D108"/>
  <c r="D106"/>
  <c r="E113"/>
  <c r="H113"/>
  <c r="D105"/>
  <c r="D104"/>
  <c r="G64"/>
  <c r="D53"/>
  <c r="D107" l="1"/>
  <c r="D111" s="1"/>
  <c r="D101" l="1"/>
  <c r="D102"/>
  <c r="D113"/>
  <c r="D103" l="1"/>
  <c r="D98" l="1"/>
  <c r="D100" s="1"/>
  <c r="D97"/>
  <c r="D94" l="1"/>
  <c r="D96" s="1"/>
  <c r="D89"/>
  <c r="D84"/>
  <c r="D79"/>
  <c r="E73"/>
  <c r="F73"/>
  <c r="G73"/>
  <c r="H73"/>
  <c r="E74"/>
  <c r="D64"/>
  <c r="E54"/>
  <c r="D36"/>
  <c r="D31"/>
  <c r="D32"/>
  <c r="D33"/>
  <c r="D34"/>
  <c r="D26"/>
  <c r="D21"/>
  <c r="H54"/>
  <c r="E118" l="1"/>
  <c r="D73"/>
  <c r="D115" l="1"/>
  <c r="G54"/>
  <c r="D54" s="1"/>
  <c r="F74" l="1"/>
  <c r="G74"/>
  <c r="H74"/>
  <c r="E75"/>
  <c r="F75"/>
  <c r="G75"/>
  <c r="H75"/>
  <c r="E76"/>
  <c r="F76"/>
  <c r="G76"/>
  <c r="H76"/>
  <c r="E55" l="1"/>
  <c r="F55"/>
  <c r="G55"/>
  <c r="H55"/>
  <c r="E56"/>
  <c r="F56"/>
  <c r="G56"/>
  <c r="H56"/>
  <c r="E57"/>
  <c r="F57"/>
  <c r="G57"/>
  <c r="H57"/>
  <c r="F119" l="1"/>
  <c r="G119"/>
  <c r="H119"/>
  <c r="F120"/>
  <c r="G120"/>
  <c r="H120"/>
  <c r="F121"/>
  <c r="H121"/>
  <c r="D56"/>
  <c r="F40"/>
  <c r="G25"/>
  <c r="E121"/>
  <c r="D23"/>
  <c r="D28"/>
  <c r="D38"/>
  <c r="D66"/>
  <c r="D81"/>
  <c r="D86"/>
  <c r="D91"/>
  <c r="D75" l="1"/>
  <c r="G121"/>
  <c r="E120"/>
  <c r="E119"/>
  <c r="D119" s="1"/>
  <c r="D76" l="1"/>
  <c r="D74"/>
  <c r="D120" l="1"/>
  <c r="D116"/>
  <c r="D114"/>
  <c r="D121" l="1"/>
  <c r="D22"/>
  <c r="D24"/>
  <c r="E25"/>
  <c r="H117" l="1"/>
  <c r="E117"/>
  <c r="E93"/>
  <c r="F93"/>
  <c r="G93"/>
  <c r="H93"/>
  <c r="D92"/>
  <c r="D90"/>
  <c r="E88"/>
  <c r="F88"/>
  <c r="G88"/>
  <c r="H88"/>
  <c r="D85"/>
  <c r="D87"/>
  <c r="E83"/>
  <c r="F83"/>
  <c r="G83"/>
  <c r="H83"/>
  <c r="D80"/>
  <c r="D82"/>
  <c r="F118"/>
  <c r="G118"/>
  <c r="H118"/>
  <c r="D65"/>
  <c r="D67"/>
  <c r="E68"/>
  <c r="F68"/>
  <c r="G68"/>
  <c r="H68"/>
  <c r="D27"/>
  <c r="D29"/>
  <c r="H35"/>
  <c r="G35"/>
  <c r="F35"/>
  <c r="E35"/>
  <c r="E40"/>
  <c r="G40"/>
  <c r="H40"/>
  <c r="D39"/>
  <c r="D37"/>
  <c r="E30"/>
  <c r="F30"/>
  <c r="G30"/>
  <c r="H30"/>
  <c r="F25"/>
  <c r="H25"/>
  <c r="D118" l="1"/>
  <c r="E122"/>
  <c r="F77"/>
  <c r="E77"/>
  <c r="D83"/>
  <c r="F58"/>
  <c r="F122"/>
  <c r="D88"/>
  <c r="D117"/>
  <c r="D93"/>
  <c r="H122"/>
  <c r="F117"/>
  <c r="G117"/>
  <c r="D57"/>
  <c r="G58"/>
  <c r="D68"/>
  <c r="E58"/>
  <c r="G77"/>
  <c r="H77"/>
  <c r="D55"/>
  <c r="D35"/>
  <c r="D40"/>
  <c r="D30"/>
  <c r="D25"/>
  <c r="D58" l="1"/>
  <c r="D77"/>
  <c r="D122"/>
  <c r="H58"/>
  <c r="G122"/>
</calcChain>
</file>

<file path=xl/sharedStrings.xml><?xml version="1.0" encoding="utf-8"?>
<sst xmlns="http://schemas.openxmlformats.org/spreadsheetml/2006/main" count="144" uniqueCount="85">
  <si>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</si>
  <si>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</si>
  <si>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</si>
  <si>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</si>
  <si>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</si>
  <si>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</si>
  <si>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</si>
  <si>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</si>
  <si>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</si>
  <si>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</si>
  <si>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2022-2025 годы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</si>
  <si>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</si>
  <si>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</si>
  <si>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</si>
  <si>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</si>
  <si>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</si>
  <si>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</si>
  <si>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</si>
  <si>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</si>
  <si>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</si>
  <si>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</si>
  <si>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</si>
  <si>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</si>
  <si>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</si>
  <si>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</si>
  <si>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</si>
  <si>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</si>
  <si>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</si>
  <si>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</si>
  <si>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</si>
  <si>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</si>
  <si>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</si>
  <si>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</si>
  <si>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</si>
  <si>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</si>
  <si>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</si>
  <si>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</si>
  <si>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</si>
  <si>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</si>
  <si>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</si>
  <si>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</si>
  <si>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</si>
  <si>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</si>
  <si>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</si>
  <si>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</si>
  <si>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</si>
  <si>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</si>
  <si>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</si>
  <si>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</si>
  <si>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</si>
  <si>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</si>
  <si>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</si>
  <si>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</si>
  <si>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</si>
  <si>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</si>
  <si>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</si>
  <si>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</si>
  <si>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</si>
  <si>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</si>
  <si>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</si>
  <si>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</si>
  <si>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</si>
  <si>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ВСЕГО по программе на 2022-2025 годы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</si>
  <si>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</si>
  <si>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</si>
  <si>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</si>
  <si>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</si>
  <si>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</si>
  <si>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</si>
  <si>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</si>
  <si>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</si>
  <si>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</si>
  <si>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</si>
  <si>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</si>
  <si>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</si>
  <si>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</si>
  <si>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</si>
  <si>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</si>
  <si>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</si>
  <si>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</si>
  <si>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</si>
  <si>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</si>
  <si>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(в редакции постановления администрации</t>
  </si>
  <si>
    <t>Сланцевского муниципального района</t>
  </si>
  <si>
    <t>от 02.05.2023 № 707-п)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</si>
</sst>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topLeftCell="A115" zoomScaleNormal="100" workbookViewId="0">
      <selection activeCell="I10" sqref="I10:I13"/>
    </sheetView>
  </sheetViews>
  <sheetFormatPr defaultRowHeight="15"/>
  <cols>
    <col min="1" max="1" width="5.7109375" style="1" customWidth="1"/>
    <col min="2" max="2" width="60.7109375" style="1" customWidth="1"/>
    <col min="3" max="3" width="7.85546875" style="1" customWidth="1"/>
    <col min="4" max="4" width="11.7109375" style="1" customWidth="1"/>
    <col min="5" max="8" width="10.28515625" style="1" customWidth="1"/>
    <col min="9" max="9" width="16.7109375" style="1" customWidth="1"/>
    <col min="10" max="16384" width="9.140625" style="1"/>
  </cols>
  <sheetData>
    <row r="1" spans="1:9" s="2" customFormat="1" ht="18.75">
      <c r="I1" s="7" t="s">
        <v>63</v>
      </c>
    </row>
    <row r="2" spans="1:9" s="2" customFormat="1" ht="18.75" customHeight="1">
      <c r="F2" s="48" t="s">
        <v>82</v>
      </c>
      <c r="G2" s="48"/>
      <c r="H2" s="48"/>
      <c r="I2" s="48"/>
    </row>
    <row r="3" spans="1:9" s="2" customFormat="1" ht="18.75" customHeight="1">
      <c r="F3" s="48" t="s">
        <v>83</v>
      </c>
      <c r="G3" s="48"/>
      <c r="H3" s="48"/>
      <c r="I3" s="48"/>
    </row>
    <row r="4" spans="1:9" s="2" customFormat="1" ht="18.75" customHeight="1">
      <c r="F4" s="48" t="s">
        <v>84</v>
      </c>
      <c r="G4" s="48"/>
      <c r="H4" s="48"/>
      <c r="I4" s="48"/>
    </row>
    <row r="5" spans="1:9" s="2" customFormat="1" ht="18.75" customHeight="1">
      <c r="F5" s="48"/>
      <c r="G5" s="48"/>
      <c r="H5" s="48"/>
      <c r="I5" s="48"/>
    </row>
    <row r="6" spans="1:9" s="2" customFormat="1" ht="18.75">
      <c r="B6" s="8"/>
    </row>
    <row r="7" spans="1:9" s="2" customFormat="1" ht="18.75">
      <c r="A7" s="32" t="s">
        <v>9</v>
      </c>
      <c r="B7" s="32"/>
      <c r="C7" s="32"/>
      <c r="D7" s="32"/>
      <c r="E7" s="32"/>
      <c r="F7" s="32"/>
      <c r="G7" s="32"/>
      <c r="H7" s="32"/>
      <c r="I7" s="32"/>
    </row>
    <row r="8" spans="1:9" s="2" customFormat="1" ht="18.75">
      <c r="A8" s="32" t="s">
        <v>10</v>
      </c>
      <c r="B8" s="32"/>
      <c r="C8" s="32"/>
      <c r="D8" s="32"/>
      <c r="E8" s="32"/>
      <c r="F8" s="32"/>
      <c r="G8" s="32"/>
      <c r="H8" s="32"/>
      <c r="I8" s="32"/>
    </row>
    <row r="9" spans="1:9" s="2" customFormat="1" ht="18.75">
      <c r="B9" s="8"/>
      <c r="D9" s="9"/>
      <c r="E9" s="9"/>
      <c r="F9" s="9"/>
      <c r="G9" s="9"/>
      <c r="H9" s="9"/>
    </row>
    <row r="10" spans="1:9" s="2" customFormat="1" ht="15.75" customHeight="1">
      <c r="A10" s="34" t="s">
        <v>13</v>
      </c>
      <c r="B10" s="34" t="s">
        <v>14</v>
      </c>
      <c r="C10" s="34" t="s">
        <v>5</v>
      </c>
      <c r="D10" s="34" t="s">
        <v>15</v>
      </c>
      <c r="E10" s="34"/>
      <c r="F10" s="34"/>
      <c r="G10" s="34"/>
      <c r="H10" s="34"/>
      <c r="I10" s="34" t="s">
        <v>17</v>
      </c>
    </row>
    <row r="11" spans="1:9" s="2" customFormat="1" ht="15.75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s="2" customFormat="1" ht="15.75" customHeight="1">
      <c r="A12" s="34"/>
      <c r="B12" s="34"/>
      <c r="C12" s="34"/>
      <c r="D12" s="34" t="s">
        <v>18</v>
      </c>
      <c r="E12" s="34" t="s">
        <v>16</v>
      </c>
      <c r="F12" s="34"/>
      <c r="G12" s="34"/>
      <c r="H12" s="34"/>
      <c r="I12" s="34"/>
    </row>
    <row r="13" spans="1:9" s="2" customFormat="1" ht="94.5">
      <c r="A13" s="34"/>
      <c r="B13" s="34"/>
      <c r="C13" s="34"/>
      <c r="D13" s="34"/>
      <c r="E13" s="14" t="s">
        <v>6</v>
      </c>
      <c r="F13" s="14" t="s">
        <v>8</v>
      </c>
      <c r="G13" s="14" t="s">
        <v>0</v>
      </c>
      <c r="H13" s="14" t="s">
        <v>7</v>
      </c>
      <c r="I13" s="34"/>
    </row>
    <row r="14" spans="1:9" s="2" customFormat="1" ht="15.7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</row>
    <row r="15" spans="1:9" s="2" customFormat="1" ht="15.75">
      <c r="A15" s="33" t="s">
        <v>11</v>
      </c>
      <c r="B15" s="33"/>
      <c r="C15" s="33"/>
      <c r="D15" s="33"/>
      <c r="E15" s="33"/>
      <c r="F15" s="33"/>
      <c r="G15" s="33"/>
      <c r="H15" s="33"/>
      <c r="I15" s="33"/>
    </row>
    <row r="16" spans="1:9" s="2" customFormat="1" ht="15.75" customHeight="1">
      <c r="A16" s="33" t="s">
        <v>19</v>
      </c>
      <c r="B16" s="33"/>
      <c r="C16" s="33"/>
      <c r="D16" s="33"/>
      <c r="E16" s="33"/>
      <c r="F16" s="33"/>
      <c r="G16" s="33"/>
      <c r="H16" s="33"/>
      <c r="I16" s="33"/>
    </row>
    <row r="17" spans="1:9" s="2" customFormat="1" ht="15.75" customHeight="1">
      <c r="A17" s="34" t="s">
        <v>20</v>
      </c>
      <c r="B17" s="38" t="s">
        <v>21</v>
      </c>
      <c r="C17" s="13">
        <v>2022</v>
      </c>
      <c r="D17" s="42" t="s">
        <v>2</v>
      </c>
      <c r="E17" s="43"/>
      <c r="F17" s="43"/>
      <c r="G17" s="43"/>
      <c r="H17" s="44"/>
      <c r="I17" s="34" t="s">
        <v>1</v>
      </c>
    </row>
    <row r="18" spans="1:9" s="2" customFormat="1" ht="15.75" customHeight="1">
      <c r="A18" s="34"/>
      <c r="B18" s="38"/>
      <c r="C18" s="13">
        <v>2023</v>
      </c>
      <c r="D18" s="42" t="s">
        <v>2</v>
      </c>
      <c r="E18" s="43"/>
      <c r="F18" s="43"/>
      <c r="G18" s="43"/>
      <c r="H18" s="44"/>
      <c r="I18" s="34"/>
    </row>
    <row r="19" spans="1:9" s="2" customFormat="1" ht="15" customHeight="1">
      <c r="A19" s="34"/>
      <c r="B19" s="38"/>
      <c r="C19" s="13">
        <v>2024</v>
      </c>
      <c r="D19" s="42" t="s">
        <v>2</v>
      </c>
      <c r="E19" s="43"/>
      <c r="F19" s="43"/>
      <c r="G19" s="43"/>
      <c r="H19" s="44"/>
      <c r="I19" s="34"/>
    </row>
    <row r="20" spans="1:9" s="2" customFormat="1" ht="15" customHeight="1">
      <c r="A20" s="34"/>
      <c r="B20" s="38"/>
      <c r="C20" s="13">
        <v>2025</v>
      </c>
      <c r="D20" s="42" t="s">
        <v>2</v>
      </c>
      <c r="E20" s="43"/>
      <c r="F20" s="43"/>
      <c r="G20" s="43"/>
      <c r="H20" s="44"/>
      <c r="I20" s="34"/>
    </row>
    <row r="21" spans="1:9" s="2" customFormat="1" ht="15.75" customHeight="1">
      <c r="A21" s="34" t="s">
        <v>22</v>
      </c>
      <c r="B21" s="38" t="s">
        <v>23</v>
      </c>
      <c r="C21" s="13">
        <v>2022</v>
      </c>
      <c r="D21" s="5">
        <f t="shared" ref="D21" si="0">SUM(E21:H21)</f>
        <v>20625.599999999999</v>
      </c>
      <c r="E21" s="5"/>
      <c r="F21" s="6"/>
      <c r="G21" s="5">
        <f>19987.1+230.5+408</f>
        <v>20625.599999999999</v>
      </c>
      <c r="H21" s="5"/>
      <c r="I21" s="34" t="s">
        <v>1</v>
      </c>
    </row>
    <row r="22" spans="1:9" s="2" customFormat="1" ht="15.75">
      <c r="A22" s="34"/>
      <c r="B22" s="38"/>
      <c r="C22" s="13">
        <v>2023</v>
      </c>
      <c r="D22" s="5">
        <f t="shared" ref="D22:D24" si="1">SUM(E22:H22)</f>
        <v>23718.2</v>
      </c>
      <c r="E22" s="5"/>
      <c r="F22" s="6"/>
      <c r="G22" s="5">
        <v>23718.2</v>
      </c>
      <c r="H22" s="5"/>
      <c r="I22" s="34"/>
    </row>
    <row r="23" spans="1:9" s="2" customFormat="1" ht="15.75">
      <c r="A23" s="34"/>
      <c r="B23" s="38"/>
      <c r="C23" s="13">
        <v>2024</v>
      </c>
      <c r="D23" s="5">
        <f t="shared" ref="D23" si="2">SUM(E23:H23)</f>
        <v>20946.5</v>
      </c>
      <c r="E23" s="5"/>
      <c r="F23" s="6"/>
      <c r="G23" s="5">
        <v>20946.5</v>
      </c>
      <c r="H23" s="5"/>
      <c r="I23" s="34"/>
    </row>
    <row r="24" spans="1:9" s="2" customFormat="1" ht="15.75">
      <c r="A24" s="34"/>
      <c r="B24" s="38"/>
      <c r="C24" s="13">
        <v>2025</v>
      </c>
      <c r="D24" s="5">
        <f t="shared" si="1"/>
        <v>21924.9</v>
      </c>
      <c r="E24" s="5"/>
      <c r="F24" s="6"/>
      <c r="G24" s="5">
        <v>21924.9</v>
      </c>
      <c r="H24" s="5"/>
      <c r="I24" s="34"/>
    </row>
    <row r="25" spans="1:9" s="2" customFormat="1" ht="15.75">
      <c r="A25" s="15"/>
      <c r="B25" s="16" t="s">
        <v>3</v>
      </c>
      <c r="C25" s="15"/>
      <c r="D25" s="4">
        <f>SUM(D21:D24)</f>
        <v>87215.200000000012</v>
      </c>
      <c r="E25" s="4">
        <f>SUM(E21:E24)</f>
        <v>0</v>
      </c>
      <c r="F25" s="4">
        <f>SUM(F21:F24)</f>
        <v>0</v>
      </c>
      <c r="G25" s="4">
        <f>SUM(G21:G24)</f>
        <v>87215.200000000012</v>
      </c>
      <c r="H25" s="4">
        <f>SUM(H21:H24)</f>
        <v>0</v>
      </c>
      <c r="I25" s="15"/>
    </row>
    <row r="26" spans="1:9" s="2" customFormat="1" ht="18.95" customHeight="1">
      <c r="A26" s="34" t="s">
        <v>24</v>
      </c>
      <c r="B26" s="38" t="s">
        <v>25</v>
      </c>
      <c r="C26" s="13">
        <v>2022</v>
      </c>
      <c r="D26" s="5">
        <f t="shared" ref="D26" si="3">SUM(E26:H26)</f>
        <v>2820</v>
      </c>
      <c r="E26" s="5"/>
      <c r="F26" s="5"/>
      <c r="G26" s="5"/>
      <c r="H26" s="5">
        <f>2277+543</f>
        <v>2820</v>
      </c>
      <c r="I26" s="34" t="s">
        <v>1</v>
      </c>
    </row>
    <row r="27" spans="1:9" s="2" customFormat="1" ht="18.95" customHeight="1">
      <c r="A27" s="34"/>
      <c r="B27" s="38"/>
      <c r="C27" s="13">
        <v>2023</v>
      </c>
      <c r="D27" s="5">
        <f t="shared" ref="D27:D29" si="4">SUM(E27:H27)</f>
        <v>3184.2</v>
      </c>
      <c r="E27" s="5"/>
      <c r="F27" s="5"/>
      <c r="G27" s="5"/>
      <c r="H27" s="5">
        <v>3184.2</v>
      </c>
      <c r="I27" s="34"/>
    </row>
    <row r="28" spans="1:9" s="2" customFormat="1" ht="18.95" customHeight="1">
      <c r="A28" s="34"/>
      <c r="B28" s="38"/>
      <c r="C28" s="13">
        <v>2024</v>
      </c>
      <c r="D28" s="5">
        <f t="shared" si="4"/>
        <v>3184.2</v>
      </c>
      <c r="E28" s="5"/>
      <c r="F28" s="5"/>
      <c r="G28" s="5"/>
      <c r="H28" s="5">
        <v>3184.2</v>
      </c>
      <c r="I28" s="34"/>
    </row>
    <row r="29" spans="1:9" s="2" customFormat="1" ht="27.75" customHeight="1">
      <c r="A29" s="34"/>
      <c r="B29" s="38"/>
      <c r="C29" s="13">
        <v>2025</v>
      </c>
      <c r="D29" s="5">
        <f t="shared" si="4"/>
        <v>3184.2</v>
      </c>
      <c r="E29" s="5"/>
      <c r="F29" s="5"/>
      <c r="G29" s="5"/>
      <c r="H29" s="5">
        <v>3184.2</v>
      </c>
      <c r="I29" s="34"/>
    </row>
    <row r="30" spans="1:9" s="2" customFormat="1" ht="15.75">
      <c r="A30" s="15"/>
      <c r="B30" s="16" t="s">
        <v>3</v>
      </c>
      <c r="C30" s="15"/>
      <c r="D30" s="4">
        <f>SUM(D26:D29)</f>
        <v>12372.599999999999</v>
      </c>
      <c r="E30" s="4">
        <f>SUM(E26:E29)</f>
        <v>0</v>
      </c>
      <c r="F30" s="4">
        <f>SUM(F26:F29)</f>
        <v>0</v>
      </c>
      <c r="G30" s="4">
        <f>SUM(G26:G29)</f>
        <v>0</v>
      </c>
      <c r="H30" s="4">
        <f>SUM(H26:H29)</f>
        <v>12372.599999999999</v>
      </c>
      <c r="I30" s="15"/>
    </row>
    <row r="31" spans="1:9" s="2" customFormat="1" ht="18.95" customHeight="1">
      <c r="A31" s="35" t="s">
        <v>26</v>
      </c>
      <c r="B31" s="45" t="s">
        <v>27</v>
      </c>
      <c r="C31" s="13">
        <v>2022</v>
      </c>
      <c r="D31" s="5">
        <f t="shared" ref="D31" si="5">SUM(E31:H31)</f>
        <v>60</v>
      </c>
      <c r="E31" s="5"/>
      <c r="F31" s="5"/>
      <c r="G31" s="5"/>
      <c r="H31" s="5">
        <v>60</v>
      </c>
      <c r="I31" s="35" t="s">
        <v>1</v>
      </c>
    </row>
    <row r="32" spans="1:9" s="2" customFormat="1" ht="18.95" customHeight="1">
      <c r="A32" s="36"/>
      <c r="B32" s="46"/>
      <c r="C32" s="13">
        <v>2023</v>
      </c>
      <c r="D32" s="5">
        <f>SUM(E32:H32)</f>
        <v>60</v>
      </c>
      <c r="E32" s="5"/>
      <c r="F32" s="5"/>
      <c r="G32" s="5"/>
      <c r="H32" s="5">
        <v>60</v>
      </c>
      <c r="I32" s="36"/>
    </row>
    <row r="33" spans="1:9" s="2" customFormat="1" ht="18.95" customHeight="1">
      <c r="A33" s="36"/>
      <c r="B33" s="46"/>
      <c r="C33" s="13">
        <v>2024</v>
      </c>
      <c r="D33" s="5">
        <f>SUM(E33:H33)</f>
        <v>60</v>
      </c>
      <c r="E33" s="5"/>
      <c r="F33" s="5"/>
      <c r="G33" s="5"/>
      <c r="H33" s="5">
        <v>60</v>
      </c>
      <c r="I33" s="36"/>
    </row>
    <row r="34" spans="1:9" s="2" customFormat="1" ht="23.25" customHeight="1">
      <c r="A34" s="37"/>
      <c r="B34" s="47"/>
      <c r="C34" s="13">
        <v>2025</v>
      </c>
      <c r="D34" s="5">
        <f>SUM(E34:H34)</f>
        <v>60</v>
      </c>
      <c r="E34" s="5"/>
      <c r="F34" s="5"/>
      <c r="G34" s="5"/>
      <c r="H34" s="5">
        <v>60</v>
      </c>
      <c r="I34" s="37"/>
    </row>
    <row r="35" spans="1:9" s="2" customFormat="1" ht="15.75">
      <c r="A35" s="15"/>
      <c r="B35" s="16" t="s">
        <v>3</v>
      </c>
      <c r="C35" s="15"/>
      <c r="D35" s="4">
        <f>SUM(D31:D34)</f>
        <v>240</v>
      </c>
      <c r="E35" s="4">
        <f>SUM(E31:E34)</f>
        <v>0</v>
      </c>
      <c r="F35" s="4">
        <f>SUM(F31:F34)</f>
        <v>0</v>
      </c>
      <c r="G35" s="4">
        <f>SUM(G31:G34)</f>
        <v>0</v>
      </c>
      <c r="H35" s="4">
        <f>SUM(H31:H34)</f>
        <v>240</v>
      </c>
      <c r="I35" s="15"/>
    </row>
    <row r="36" spans="1:9" s="2" customFormat="1" ht="15.75" customHeight="1">
      <c r="A36" s="34" t="s">
        <v>28</v>
      </c>
      <c r="B36" s="38" t="s">
        <v>29</v>
      </c>
      <c r="C36" s="14">
        <v>2022</v>
      </c>
      <c r="D36" s="3">
        <f t="shared" ref="D36" si="6">SUM(E36:H36)</f>
        <v>78.2</v>
      </c>
      <c r="E36" s="3"/>
      <c r="F36" s="3">
        <v>78.2</v>
      </c>
      <c r="G36" s="3"/>
      <c r="H36" s="3"/>
      <c r="I36" s="34" t="s">
        <v>1</v>
      </c>
    </row>
    <row r="37" spans="1:9" s="2" customFormat="1" ht="15.75">
      <c r="A37" s="34"/>
      <c r="B37" s="38"/>
      <c r="C37" s="14">
        <v>2023</v>
      </c>
      <c r="D37" s="3">
        <f t="shared" ref="D37:D39" si="7">SUM(E37:H37)</f>
        <v>78</v>
      </c>
      <c r="E37" s="3"/>
      <c r="F37" s="3">
        <v>78</v>
      </c>
      <c r="G37" s="3"/>
      <c r="H37" s="3"/>
      <c r="I37" s="34"/>
    </row>
    <row r="38" spans="1:9" s="2" customFormat="1" ht="15.75">
      <c r="A38" s="34"/>
      <c r="B38" s="38"/>
      <c r="C38" s="14">
        <v>2024</v>
      </c>
      <c r="D38" s="3">
        <f t="shared" ref="D38" si="8">SUM(E38:H38)</f>
        <v>82.5</v>
      </c>
      <c r="E38" s="3"/>
      <c r="F38" s="3">
        <v>82.5</v>
      </c>
      <c r="G38" s="3"/>
      <c r="H38" s="3"/>
      <c r="I38" s="34"/>
    </row>
    <row r="39" spans="1:9" s="2" customFormat="1" ht="15.75">
      <c r="A39" s="34"/>
      <c r="B39" s="38"/>
      <c r="C39" s="14">
        <v>2025</v>
      </c>
      <c r="D39" s="3">
        <f t="shared" si="7"/>
        <v>82.5</v>
      </c>
      <c r="E39" s="3"/>
      <c r="F39" s="3">
        <v>82.5</v>
      </c>
      <c r="G39" s="3"/>
      <c r="H39" s="3"/>
      <c r="I39" s="34"/>
    </row>
    <row r="40" spans="1:9" s="2" customFormat="1" ht="15.75">
      <c r="A40" s="15"/>
      <c r="B40" s="16" t="s">
        <v>3</v>
      </c>
      <c r="C40" s="15"/>
      <c r="D40" s="4">
        <f>SUM(D36:D39)</f>
        <v>321.2</v>
      </c>
      <c r="E40" s="4">
        <f>SUM(E36:E39)</f>
        <v>0</v>
      </c>
      <c r="F40" s="4">
        <f>SUM(F36:F39)</f>
        <v>321.2</v>
      </c>
      <c r="G40" s="4">
        <f>SUM(G36:G39)</f>
        <v>0</v>
      </c>
      <c r="H40" s="4">
        <f>SUM(H36:H39)</f>
        <v>0</v>
      </c>
      <c r="I40" s="15"/>
    </row>
    <row r="41" spans="1:9" s="2" customFormat="1" ht="15.75" customHeight="1">
      <c r="A41" s="34" t="s">
        <v>30</v>
      </c>
      <c r="B41" s="38" t="s">
        <v>31</v>
      </c>
      <c r="C41" s="14">
        <v>2022</v>
      </c>
      <c r="D41" s="38" t="s">
        <v>2</v>
      </c>
      <c r="E41" s="38"/>
      <c r="F41" s="38"/>
      <c r="G41" s="38"/>
      <c r="H41" s="38"/>
      <c r="I41" s="34" t="s">
        <v>1</v>
      </c>
    </row>
    <row r="42" spans="1:9" s="2" customFormat="1" ht="15.75">
      <c r="A42" s="34"/>
      <c r="B42" s="38"/>
      <c r="C42" s="14">
        <v>2023</v>
      </c>
      <c r="D42" s="38" t="s">
        <v>2</v>
      </c>
      <c r="E42" s="38"/>
      <c r="F42" s="38"/>
      <c r="G42" s="38"/>
      <c r="H42" s="38"/>
      <c r="I42" s="34"/>
    </row>
    <row r="43" spans="1:9" s="2" customFormat="1" ht="15.75">
      <c r="A43" s="34"/>
      <c r="B43" s="38"/>
      <c r="C43" s="14">
        <v>2024</v>
      </c>
      <c r="D43" s="38" t="s">
        <v>2</v>
      </c>
      <c r="E43" s="38"/>
      <c r="F43" s="38"/>
      <c r="G43" s="38"/>
      <c r="H43" s="38"/>
      <c r="I43" s="34"/>
    </row>
    <row r="44" spans="1:9" s="2" customFormat="1" ht="15.75">
      <c r="A44" s="34"/>
      <c r="B44" s="38"/>
      <c r="C44" s="14">
        <v>2025</v>
      </c>
      <c r="D44" s="38" t="s">
        <v>2</v>
      </c>
      <c r="E44" s="38"/>
      <c r="F44" s="38"/>
      <c r="G44" s="38"/>
      <c r="H44" s="38"/>
      <c r="I44" s="34"/>
    </row>
    <row r="45" spans="1:9" s="2" customFormat="1" ht="15.75" customHeight="1">
      <c r="A45" s="34" t="s">
        <v>32</v>
      </c>
      <c r="B45" s="38" t="s">
        <v>33</v>
      </c>
      <c r="C45" s="14">
        <v>2022</v>
      </c>
      <c r="D45" s="38" t="s">
        <v>2</v>
      </c>
      <c r="E45" s="38"/>
      <c r="F45" s="38"/>
      <c r="G45" s="38"/>
      <c r="H45" s="38"/>
      <c r="I45" s="34" t="s">
        <v>1</v>
      </c>
    </row>
    <row r="46" spans="1:9" s="2" customFormat="1" ht="15.75" customHeight="1">
      <c r="A46" s="34"/>
      <c r="B46" s="38"/>
      <c r="C46" s="14">
        <v>2023</v>
      </c>
      <c r="D46" s="38" t="s">
        <v>2</v>
      </c>
      <c r="E46" s="38"/>
      <c r="F46" s="38"/>
      <c r="G46" s="38"/>
      <c r="H46" s="38"/>
      <c r="I46" s="34"/>
    </row>
    <row r="47" spans="1:9" s="2" customFormat="1" ht="15.75" customHeight="1">
      <c r="A47" s="34"/>
      <c r="B47" s="38"/>
      <c r="C47" s="14">
        <v>2024</v>
      </c>
      <c r="D47" s="38" t="s">
        <v>2</v>
      </c>
      <c r="E47" s="38"/>
      <c r="F47" s="38"/>
      <c r="G47" s="38"/>
      <c r="H47" s="38"/>
      <c r="I47" s="34"/>
    </row>
    <row r="48" spans="1:9" s="2" customFormat="1" ht="15.75" customHeight="1">
      <c r="A48" s="34"/>
      <c r="B48" s="38"/>
      <c r="C48" s="14">
        <v>2025</v>
      </c>
      <c r="D48" s="38" t="s">
        <v>2</v>
      </c>
      <c r="E48" s="38"/>
      <c r="F48" s="38"/>
      <c r="G48" s="38"/>
      <c r="H48" s="38"/>
      <c r="I48" s="34"/>
    </row>
    <row r="49" spans="1:9" s="2" customFormat="1" ht="15.75" customHeight="1">
      <c r="A49" s="34" t="s">
        <v>34</v>
      </c>
      <c r="B49" s="38" t="s">
        <v>35</v>
      </c>
      <c r="C49" s="14">
        <v>2022</v>
      </c>
      <c r="D49" s="38" t="s">
        <v>2</v>
      </c>
      <c r="E49" s="38"/>
      <c r="F49" s="38"/>
      <c r="G49" s="38"/>
      <c r="H49" s="38"/>
      <c r="I49" s="34" t="s">
        <v>1</v>
      </c>
    </row>
    <row r="50" spans="1:9" s="2" customFormat="1" ht="15.75" customHeight="1">
      <c r="A50" s="34"/>
      <c r="B50" s="38"/>
      <c r="C50" s="14">
        <v>2023</v>
      </c>
      <c r="D50" s="38" t="s">
        <v>2</v>
      </c>
      <c r="E50" s="38"/>
      <c r="F50" s="38"/>
      <c r="G50" s="38"/>
      <c r="H50" s="38"/>
      <c r="I50" s="34"/>
    </row>
    <row r="51" spans="1:9" s="2" customFormat="1" ht="15.75" customHeight="1">
      <c r="A51" s="34"/>
      <c r="B51" s="38"/>
      <c r="C51" s="14">
        <v>2024</v>
      </c>
      <c r="D51" s="38" t="s">
        <v>2</v>
      </c>
      <c r="E51" s="38"/>
      <c r="F51" s="38"/>
      <c r="G51" s="38"/>
      <c r="H51" s="38"/>
      <c r="I51" s="34"/>
    </row>
    <row r="52" spans="1:9" s="2" customFormat="1" ht="15.75" customHeight="1">
      <c r="A52" s="34"/>
      <c r="B52" s="38"/>
      <c r="C52" s="14">
        <v>2025</v>
      </c>
      <c r="D52" s="38" t="s">
        <v>2</v>
      </c>
      <c r="E52" s="38"/>
      <c r="F52" s="38"/>
      <c r="G52" s="38"/>
      <c r="H52" s="38"/>
      <c r="I52" s="34"/>
    </row>
    <row r="53" spans="1:9" s="2" customFormat="1" ht="31.5">
      <c r="A53" s="23" t="s">
        <v>70</v>
      </c>
      <c r="B53" s="21" t="s">
        <v>71</v>
      </c>
      <c r="C53" s="23">
        <v>2022</v>
      </c>
      <c r="D53" s="3">
        <f t="shared" ref="D53" si="9">SUM(E53:H53)</f>
        <v>763.3</v>
      </c>
      <c r="E53" s="3"/>
      <c r="F53" s="3">
        <v>763.3</v>
      </c>
      <c r="G53" s="3"/>
      <c r="H53" s="3"/>
      <c r="I53" s="23" t="s">
        <v>1</v>
      </c>
    </row>
    <row r="54" spans="1:9" s="2" customFormat="1" ht="15.75" customHeight="1">
      <c r="A54" s="33"/>
      <c r="B54" s="41" t="s">
        <v>12</v>
      </c>
      <c r="C54" s="15">
        <v>2022</v>
      </c>
      <c r="D54" s="4">
        <f>SUM(E54:H54)</f>
        <v>24347.1</v>
      </c>
      <c r="E54" s="4">
        <f>E21+E26+E31+E36</f>
        <v>0</v>
      </c>
      <c r="F54" s="4">
        <f>F21+F26+F31+F36+F53</f>
        <v>841.5</v>
      </c>
      <c r="G54" s="4">
        <f t="shared" ref="G54:H57" si="10">G21+G26+G31+G36</f>
        <v>20625.599999999999</v>
      </c>
      <c r="H54" s="4">
        <f t="shared" si="10"/>
        <v>2880</v>
      </c>
      <c r="I54" s="33"/>
    </row>
    <row r="55" spans="1:9" s="2" customFormat="1" ht="15.75">
      <c r="A55" s="33"/>
      <c r="B55" s="41"/>
      <c r="C55" s="15">
        <v>2023</v>
      </c>
      <c r="D55" s="4">
        <f t="shared" ref="D55:D57" si="11">SUM(E55:H55)</f>
        <v>27040.400000000001</v>
      </c>
      <c r="E55" s="4">
        <f>E22+E27+E32+E37</f>
        <v>0</v>
      </c>
      <c r="F55" s="4">
        <f>F22+F27+F32+F37</f>
        <v>78</v>
      </c>
      <c r="G55" s="4">
        <f t="shared" si="10"/>
        <v>23718.2</v>
      </c>
      <c r="H55" s="4">
        <f t="shared" si="10"/>
        <v>3244.2</v>
      </c>
      <c r="I55" s="33"/>
    </row>
    <row r="56" spans="1:9" s="2" customFormat="1" ht="15.75">
      <c r="A56" s="33"/>
      <c r="B56" s="41"/>
      <c r="C56" s="15">
        <v>2024</v>
      </c>
      <c r="D56" s="4">
        <f t="shared" ref="D56" si="12">SUM(E56:H56)</f>
        <v>24273.200000000001</v>
      </c>
      <c r="E56" s="4">
        <f>E23+E28+E33+E38</f>
        <v>0</v>
      </c>
      <c r="F56" s="4">
        <f>F23+F28+F33+F38</f>
        <v>82.5</v>
      </c>
      <c r="G56" s="4">
        <f t="shared" si="10"/>
        <v>20946.5</v>
      </c>
      <c r="H56" s="4">
        <f t="shared" si="10"/>
        <v>3244.2</v>
      </c>
      <c r="I56" s="33"/>
    </row>
    <row r="57" spans="1:9" s="2" customFormat="1" ht="15.75">
      <c r="A57" s="33"/>
      <c r="B57" s="41"/>
      <c r="C57" s="15">
        <v>2025</v>
      </c>
      <c r="D57" s="4">
        <f t="shared" si="11"/>
        <v>25251.600000000002</v>
      </c>
      <c r="E57" s="4">
        <f>E24+E29+E34+E39</f>
        <v>0</v>
      </c>
      <c r="F57" s="4">
        <f>F24+F29+F34+F39</f>
        <v>82.5</v>
      </c>
      <c r="G57" s="4">
        <f t="shared" si="10"/>
        <v>21924.9</v>
      </c>
      <c r="H57" s="4">
        <f t="shared" si="10"/>
        <v>3244.2</v>
      </c>
      <c r="I57" s="33"/>
    </row>
    <row r="58" spans="1:9" s="2" customFormat="1" ht="31.5">
      <c r="A58" s="15"/>
      <c r="B58" s="16" t="s">
        <v>36</v>
      </c>
      <c r="C58" s="15"/>
      <c r="D58" s="4">
        <f>SUM(D54:D57)</f>
        <v>100912.3</v>
      </c>
      <c r="E58" s="4">
        <f>SUM(E54:E57)</f>
        <v>0</v>
      </c>
      <c r="F58" s="4">
        <f>SUM(F54:F57)</f>
        <v>1084.5</v>
      </c>
      <c r="G58" s="4">
        <f>SUM(G54:G57)</f>
        <v>87215.200000000012</v>
      </c>
      <c r="H58" s="4">
        <f>SUM(H54:H57)</f>
        <v>12612.599999999999</v>
      </c>
      <c r="I58" s="15"/>
    </row>
    <row r="59" spans="1:9" s="2" customFormat="1" ht="15.75" customHeight="1">
      <c r="A59" s="33" t="s">
        <v>37</v>
      </c>
      <c r="B59" s="33"/>
      <c r="C59" s="33"/>
      <c r="D59" s="33"/>
      <c r="E59" s="33"/>
      <c r="F59" s="33"/>
      <c r="G59" s="33"/>
      <c r="H59" s="33"/>
      <c r="I59" s="33"/>
    </row>
    <row r="60" spans="1:9" s="2" customFormat="1" ht="15.75" customHeight="1">
      <c r="A60" s="34" t="s">
        <v>38</v>
      </c>
      <c r="B60" s="38" t="s">
        <v>39</v>
      </c>
      <c r="C60" s="14">
        <v>2022</v>
      </c>
      <c r="D60" s="38" t="s">
        <v>2</v>
      </c>
      <c r="E60" s="38"/>
      <c r="F60" s="38"/>
      <c r="G60" s="38"/>
      <c r="H60" s="38"/>
      <c r="I60" s="34" t="s">
        <v>1</v>
      </c>
    </row>
    <row r="61" spans="1:9" s="2" customFormat="1" ht="15.75">
      <c r="A61" s="34"/>
      <c r="B61" s="38"/>
      <c r="C61" s="14">
        <v>2023</v>
      </c>
      <c r="D61" s="38" t="s">
        <v>2</v>
      </c>
      <c r="E61" s="38"/>
      <c r="F61" s="38"/>
      <c r="G61" s="38"/>
      <c r="H61" s="38"/>
      <c r="I61" s="34"/>
    </row>
    <row r="62" spans="1:9" s="2" customFormat="1" ht="15.75">
      <c r="A62" s="34"/>
      <c r="B62" s="38"/>
      <c r="C62" s="14">
        <v>2024</v>
      </c>
      <c r="D62" s="38" t="s">
        <v>2</v>
      </c>
      <c r="E62" s="38"/>
      <c r="F62" s="38"/>
      <c r="G62" s="38"/>
      <c r="H62" s="38"/>
      <c r="I62" s="34"/>
    </row>
    <row r="63" spans="1:9" s="2" customFormat="1" ht="15.75">
      <c r="A63" s="34"/>
      <c r="B63" s="38"/>
      <c r="C63" s="14">
        <v>2025</v>
      </c>
      <c r="D63" s="38" t="s">
        <v>2</v>
      </c>
      <c r="E63" s="38"/>
      <c r="F63" s="38"/>
      <c r="G63" s="38"/>
      <c r="H63" s="38"/>
      <c r="I63" s="34"/>
    </row>
    <row r="64" spans="1:9" s="2" customFormat="1" ht="15.75" customHeight="1">
      <c r="A64" s="34" t="s">
        <v>40</v>
      </c>
      <c r="B64" s="38" t="s">
        <v>41</v>
      </c>
      <c r="C64" s="13">
        <v>2022</v>
      </c>
      <c r="D64" s="5">
        <f t="shared" ref="D64" si="13">SUM(E64:H64)</f>
        <v>0</v>
      </c>
      <c r="E64" s="5"/>
      <c r="F64" s="5"/>
      <c r="G64" s="5">
        <f>50-50</f>
        <v>0</v>
      </c>
      <c r="H64" s="5"/>
      <c r="I64" s="34" t="s">
        <v>4</v>
      </c>
    </row>
    <row r="65" spans="1:9" s="2" customFormat="1" ht="15.75">
      <c r="A65" s="34"/>
      <c r="B65" s="38"/>
      <c r="C65" s="13">
        <v>2023</v>
      </c>
      <c r="D65" s="5">
        <f>SUM(E65:H65)</f>
        <v>50</v>
      </c>
      <c r="E65" s="5"/>
      <c r="F65" s="5"/>
      <c r="G65" s="5">
        <v>50</v>
      </c>
      <c r="H65" s="5"/>
      <c r="I65" s="34"/>
    </row>
    <row r="66" spans="1:9" s="2" customFormat="1" ht="15.75">
      <c r="A66" s="34"/>
      <c r="B66" s="38"/>
      <c r="C66" s="13">
        <v>2024</v>
      </c>
      <c r="D66" s="5">
        <f>SUM(E66:H66)</f>
        <v>50</v>
      </c>
      <c r="E66" s="5"/>
      <c r="F66" s="5"/>
      <c r="G66" s="5">
        <v>50</v>
      </c>
      <c r="H66" s="5"/>
      <c r="I66" s="34"/>
    </row>
    <row r="67" spans="1:9" s="2" customFormat="1" ht="15.75">
      <c r="A67" s="34"/>
      <c r="B67" s="38"/>
      <c r="C67" s="13">
        <v>2025</v>
      </c>
      <c r="D67" s="5">
        <f>SUM(E67:H67)</f>
        <v>50</v>
      </c>
      <c r="E67" s="5"/>
      <c r="F67" s="5"/>
      <c r="G67" s="5">
        <v>50</v>
      </c>
      <c r="H67" s="5"/>
      <c r="I67" s="34"/>
    </row>
    <row r="68" spans="1:9" s="2" customFormat="1" ht="15.75">
      <c r="A68" s="15"/>
      <c r="B68" s="16" t="s">
        <v>3</v>
      </c>
      <c r="C68" s="15"/>
      <c r="D68" s="4">
        <f>SUM(D64:D67)</f>
        <v>150</v>
      </c>
      <c r="E68" s="4">
        <f>SUM(E64:E67)</f>
        <v>0</v>
      </c>
      <c r="F68" s="4">
        <f>SUM(F64:F67)</f>
        <v>0</v>
      </c>
      <c r="G68" s="4">
        <f>SUM(G64:G67)</f>
        <v>150</v>
      </c>
      <c r="H68" s="4">
        <f>SUM(H64:H67)</f>
        <v>0</v>
      </c>
      <c r="I68" s="15"/>
    </row>
    <row r="69" spans="1:9" s="2" customFormat="1" ht="15.75" customHeight="1">
      <c r="A69" s="34" t="s">
        <v>42</v>
      </c>
      <c r="B69" s="38" t="s">
        <v>43</v>
      </c>
      <c r="C69" s="13">
        <v>2022</v>
      </c>
      <c r="D69" s="42" t="s">
        <v>2</v>
      </c>
      <c r="E69" s="43"/>
      <c r="F69" s="43"/>
      <c r="G69" s="43"/>
      <c r="H69" s="44"/>
      <c r="I69" s="34" t="s">
        <v>1</v>
      </c>
    </row>
    <row r="70" spans="1:9" s="2" customFormat="1" ht="15.75">
      <c r="A70" s="34"/>
      <c r="B70" s="38"/>
      <c r="C70" s="13">
        <v>2023</v>
      </c>
      <c r="D70" s="42" t="s">
        <v>2</v>
      </c>
      <c r="E70" s="43"/>
      <c r="F70" s="43"/>
      <c r="G70" s="43"/>
      <c r="H70" s="44"/>
      <c r="I70" s="34"/>
    </row>
    <row r="71" spans="1:9" s="2" customFormat="1" ht="15.75">
      <c r="A71" s="34"/>
      <c r="B71" s="38"/>
      <c r="C71" s="13">
        <v>2024</v>
      </c>
      <c r="D71" s="42" t="s">
        <v>2</v>
      </c>
      <c r="E71" s="43"/>
      <c r="F71" s="43"/>
      <c r="G71" s="43"/>
      <c r="H71" s="44"/>
      <c r="I71" s="34"/>
    </row>
    <row r="72" spans="1:9" s="2" customFormat="1" ht="15.75">
      <c r="A72" s="34"/>
      <c r="B72" s="38"/>
      <c r="C72" s="13">
        <v>2025</v>
      </c>
      <c r="D72" s="42" t="s">
        <v>2</v>
      </c>
      <c r="E72" s="43"/>
      <c r="F72" s="43"/>
      <c r="G72" s="43"/>
      <c r="H72" s="44"/>
      <c r="I72" s="34"/>
    </row>
    <row r="73" spans="1:9" s="2" customFormat="1" ht="15.75" customHeight="1">
      <c r="A73" s="33"/>
      <c r="B73" s="41" t="s">
        <v>44</v>
      </c>
      <c r="C73" s="10">
        <v>2022</v>
      </c>
      <c r="D73" s="4">
        <f>SUM(E73:H73)</f>
        <v>0</v>
      </c>
      <c r="E73" s="4">
        <f t="shared" ref="E73:H76" si="14">E64</f>
        <v>0</v>
      </c>
      <c r="F73" s="4">
        <f t="shared" si="14"/>
        <v>0</v>
      </c>
      <c r="G73" s="4">
        <f t="shared" si="14"/>
        <v>0</v>
      </c>
      <c r="H73" s="4">
        <f t="shared" si="14"/>
        <v>0</v>
      </c>
      <c r="I73" s="33"/>
    </row>
    <row r="74" spans="1:9" s="2" customFormat="1" ht="15.75">
      <c r="A74" s="33"/>
      <c r="B74" s="41"/>
      <c r="C74" s="10">
        <v>2023</v>
      </c>
      <c r="D74" s="4">
        <f t="shared" ref="D74:D76" si="15">SUM(E74:H74)</f>
        <v>50</v>
      </c>
      <c r="E74" s="4">
        <f t="shared" si="14"/>
        <v>0</v>
      </c>
      <c r="F74" s="4">
        <f t="shared" si="14"/>
        <v>0</v>
      </c>
      <c r="G74" s="4">
        <f t="shared" si="14"/>
        <v>50</v>
      </c>
      <c r="H74" s="4">
        <f t="shared" si="14"/>
        <v>0</v>
      </c>
      <c r="I74" s="33"/>
    </row>
    <row r="75" spans="1:9" s="2" customFormat="1" ht="15.75">
      <c r="A75" s="33"/>
      <c r="B75" s="41"/>
      <c r="C75" s="10">
        <v>2024</v>
      </c>
      <c r="D75" s="4">
        <f t="shared" ref="D75" si="16">SUM(E75:H75)</f>
        <v>50</v>
      </c>
      <c r="E75" s="4">
        <f t="shared" si="14"/>
        <v>0</v>
      </c>
      <c r="F75" s="4">
        <f t="shared" si="14"/>
        <v>0</v>
      </c>
      <c r="G75" s="4">
        <f t="shared" si="14"/>
        <v>50</v>
      </c>
      <c r="H75" s="4">
        <f t="shared" si="14"/>
        <v>0</v>
      </c>
      <c r="I75" s="33"/>
    </row>
    <row r="76" spans="1:9" s="2" customFormat="1" ht="15.75">
      <c r="A76" s="33"/>
      <c r="B76" s="41"/>
      <c r="C76" s="10">
        <v>2025</v>
      </c>
      <c r="D76" s="4">
        <f t="shared" si="15"/>
        <v>50</v>
      </c>
      <c r="E76" s="4">
        <f t="shared" si="14"/>
        <v>0</v>
      </c>
      <c r="F76" s="4">
        <f t="shared" si="14"/>
        <v>0</v>
      </c>
      <c r="G76" s="4">
        <f t="shared" si="14"/>
        <v>50</v>
      </c>
      <c r="H76" s="4">
        <f t="shared" si="14"/>
        <v>0</v>
      </c>
      <c r="I76" s="33"/>
    </row>
    <row r="77" spans="1:9" s="2" customFormat="1" ht="31.5">
      <c r="A77" s="15"/>
      <c r="B77" s="16" t="s">
        <v>45</v>
      </c>
      <c r="C77" s="15"/>
      <c r="D77" s="4">
        <f>SUM(D73:D76)</f>
        <v>150</v>
      </c>
      <c r="E77" s="4">
        <f>SUM(E73:E76)</f>
        <v>0</v>
      </c>
      <c r="F77" s="4">
        <f>SUM(F73:F76)</f>
        <v>0</v>
      </c>
      <c r="G77" s="4">
        <f>SUM(G73:G76)</f>
        <v>150</v>
      </c>
      <c r="H77" s="4">
        <f>SUM(H73:H76)</f>
        <v>0</v>
      </c>
      <c r="I77" s="15"/>
    </row>
    <row r="78" spans="1:9" s="2" customFormat="1" ht="15.75" customHeight="1">
      <c r="A78" s="33" t="s">
        <v>46</v>
      </c>
      <c r="B78" s="33"/>
      <c r="C78" s="33"/>
      <c r="D78" s="33"/>
      <c r="E78" s="33"/>
      <c r="F78" s="33"/>
      <c r="G78" s="33"/>
      <c r="H78" s="33"/>
      <c r="I78" s="33"/>
    </row>
    <row r="79" spans="1:9" s="2" customFormat="1" ht="15.75" customHeight="1">
      <c r="A79" s="34" t="s">
        <v>47</v>
      </c>
      <c r="B79" s="38" t="s">
        <v>48</v>
      </c>
      <c r="C79" s="14">
        <v>2022</v>
      </c>
      <c r="D79" s="3">
        <f t="shared" ref="D79" si="17">SUM(E79:H79)</f>
        <v>21665</v>
      </c>
      <c r="E79" s="3"/>
      <c r="F79" s="3"/>
      <c r="G79" s="3">
        <v>21665</v>
      </c>
      <c r="H79" s="3"/>
      <c r="I79" s="34" t="s">
        <v>1</v>
      </c>
    </row>
    <row r="80" spans="1:9" s="2" customFormat="1" ht="15.75">
      <c r="A80" s="34"/>
      <c r="B80" s="38"/>
      <c r="C80" s="14">
        <v>2023</v>
      </c>
      <c r="D80" s="3">
        <f t="shared" ref="D80:D82" si="18">SUM(E80:H80)</f>
        <v>22986.6</v>
      </c>
      <c r="E80" s="3"/>
      <c r="F80" s="3"/>
      <c r="G80" s="3">
        <v>22986.6</v>
      </c>
      <c r="H80" s="3"/>
      <c r="I80" s="34"/>
    </row>
    <row r="81" spans="1:9" s="2" customFormat="1" ht="15.75">
      <c r="A81" s="34"/>
      <c r="B81" s="38"/>
      <c r="C81" s="14">
        <v>2024</v>
      </c>
      <c r="D81" s="3">
        <f t="shared" si="18"/>
        <v>22986.6</v>
      </c>
      <c r="E81" s="3"/>
      <c r="F81" s="3"/>
      <c r="G81" s="3">
        <v>22986.6</v>
      </c>
      <c r="H81" s="3"/>
      <c r="I81" s="34"/>
    </row>
    <row r="82" spans="1:9" s="2" customFormat="1" ht="15.75">
      <c r="A82" s="34"/>
      <c r="B82" s="38"/>
      <c r="C82" s="14">
        <v>2025</v>
      </c>
      <c r="D82" s="3">
        <f t="shared" si="18"/>
        <v>22986.6</v>
      </c>
      <c r="E82" s="3"/>
      <c r="F82" s="3"/>
      <c r="G82" s="3">
        <v>22986.6</v>
      </c>
      <c r="H82" s="3"/>
      <c r="I82" s="34"/>
    </row>
    <row r="83" spans="1:9" s="2" customFormat="1" ht="15.75">
      <c r="A83" s="15"/>
      <c r="B83" s="16" t="s">
        <v>3</v>
      </c>
      <c r="C83" s="15"/>
      <c r="D83" s="4">
        <f>SUM(D79:D82)</f>
        <v>90624.799999999988</v>
      </c>
      <c r="E83" s="4">
        <f>SUM(E79:E82)</f>
        <v>0</v>
      </c>
      <c r="F83" s="4">
        <f>SUM(F79:F82)</f>
        <v>0</v>
      </c>
      <c r="G83" s="4">
        <f>SUM(G79:G82)</f>
        <v>90624.799999999988</v>
      </c>
      <c r="H83" s="4">
        <f>SUM(H79:H82)</f>
        <v>0</v>
      </c>
      <c r="I83" s="15"/>
    </row>
    <row r="84" spans="1:9" s="2" customFormat="1" ht="15.75" customHeight="1">
      <c r="A84" s="34" t="s">
        <v>49</v>
      </c>
      <c r="B84" s="38" t="s">
        <v>50</v>
      </c>
      <c r="C84" s="14">
        <v>2022</v>
      </c>
      <c r="D84" s="3">
        <f t="shared" ref="D84" si="19">SUM(E84:H84)</f>
        <v>139681.20000000001</v>
      </c>
      <c r="E84" s="3"/>
      <c r="F84" s="3">
        <f>139708.1-26.9</f>
        <v>139681.20000000001</v>
      </c>
      <c r="G84" s="3"/>
      <c r="H84" s="3"/>
      <c r="I84" s="34" t="s">
        <v>1</v>
      </c>
    </row>
    <row r="85" spans="1:9" s="2" customFormat="1" ht="15.75">
      <c r="A85" s="34"/>
      <c r="B85" s="38"/>
      <c r="C85" s="14">
        <v>2023</v>
      </c>
      <c r="D85" s="3">
        <f t="shared" ref="D85:D87" si="20">SUM(E85:H85)</f>
        <v>153966.6</v>
      </c>
      <c r="E85" s="3"/>
      <c r="F85" s="3">
        <v>153966.6</v>
      </c>
      <c r="G85" s="3"/>
      <c r="H85" s="3"/>
      <c r="I85" s="34"/>
    </row>
    <row r="86" spans="1:9" s="2" customFormat="1" ht="15.75">
      <c r="A86" s="34"/>
      <c r="B86" s="38"/>
      <c r="C86" s="14">
        <v>2024</v>
      </c>
      <c r="D86" s="3">
        <f t="shared" ref="D86" si="21">SUM(E86:H86)</f>
        <v>160320</v>
      </c>
      <c r="E86" s="3"/>
      <c r="F86" s="3">
        <v>160320</v>
      </c>
      <c r="G86" s="3"/>
      <c r="H86" s="3"/>
      <c r="I86" s="34"/>
    </row>
    <row r="87" spans="1:9" s="2" customFormat="1" ht="15.75">
      <c r="A87" s="34"/>
      <c r="B87" s="38"/>
      <c r="C87" s="14">
        <v>2025</v>
      </c>
      <c r="D87" s="3">
        <f t="shared" si="20"/>
        <v>166051.20000000001</v>
      </c>
      <c r="E87" s="3"/>
      <c r="F87" s="3">
        <v>166051.20000000001</v>
      </c>
      <c r="G87" s="3"/>
      <c r="H87" s="3"/>
      <c r="I87" s="34"/>
    </row>
    <row r="88" spans="1:9" s="2" customFormat="1" ht="15.75">
      <c r="A88" s="15"/>
      <c r="B88" s="16" t="s">
        <v>3</v>
      </c>
      <c r="C88" s="15"/>
      <c r="D88" s="4">
        <f>SUM(D84:D87)</f>
        <v>620019</v>
      </c>
      <c r="E88" s="4">
        <f>SUM(E84:E87)</f>
        <v>0</v>
      </c>
      <c r="F88" s="4">
        <f>SUM(F84:F87)</f>
        <v>620019</v>
      </c>
      <c r="G88" s="4">
        <f>SUM(G84:G87)</f>
        <v>0</v>
      </c>
      <c r="H88" s="4">
        <f>SUM(H84:H87)</f>
        <v>0</v>
      </c>
      <c r="I88" s="15"/>
    </row>
    <row r="89" spans="1:9" s="2" customFormat="1" ht="15.75" customHeight="1">
      <c r="A89" s="34" t="s">
        <v>51</v>
      </c>
      <c r="B89" s="38" t="s">
        <v>52</v>
      </c>
      <c r="C89" s="14">
        <v>2022</v>
      </c>
      <c r="D89" s="3">
        <f t="shared" ref="D89" si="22">SUM(E89:H89)</f>
        <v>10834.3</v>
      </c>
      <c r="E89" s="3"/>
      <c r="F89" s="3"/>
      <c r="G89" s="3">
        <f>2641.2+8193.1</f>
        <v>10834.3</v>
      </c>
      <c r="H89" s="3"/>
      <c r="I89" s="34" t="s">
        <v>1</v>
      </c>
    </row>
    <row r="90" spans="1:9" s="2" customFormat="1" ht="15.75">
      <c r="A90" s="34"/>
      <c r="B90" s="38"/>
      <c r="C90" s="14">
        <v>2023</v>
      </c>
      <c r="D90" s="3">
        <f t="shared" ref="D90:D92" si="23">SUM(E90:H90)</f>
        <v>23433.9</v>
      </c>
      <c r="E90" s="3"/>
      <c r="F90" s="3"/>
      <c r="G90" s="3">
        <f>6626.5+16807.4</f>
        <v>23433.9</v>
      </c>
      <c r="H90" s="3"/>
      <c r="I90" s="34"/>
    </row>
    <row r="91" spans="1:9" s="2" customFormat="1" ht="15.75">
      <c r="A91" s="34"/>
      <c r="B91" s="38"/>
      <c r="C91" s="14">
        <v>2024</v>
      </c>
      <c r="D91" s="3">
        <f t="shared" ref="D91" si="24">SUM(E91:H91)</f>
        <v>6690.1</v>
      </c>
      <c r="E91" s="3"/>
      <c r="F91" s="3"/>
      <c r="G91" s="3">
        <f>6626.5+63.6</f>
        <v>6690.1</v>
      </c>
      <c r="H91" s="3"/>
      <c r="I91" s="34"/>
    </row>
    <row r="92" spans="1:9" s="2" customFormat="1" ht="15.75">
      <c r="A92" s="34"/>
      <c r="B92" s="38"/>
      <c r="C92" s="14">
        <v>2025</v>
      </c>
      <c r="D92" s="3">
        <f t="shared" si="23"/>
        <v>6690.1</v>
      </c>
      <c r="E92" s="3"/>
      <c r="F92" s="3"/>
      <c r="G92" s="3">
        <f>6626.5+63.6</f>
        <v>6690.1</v>
      </c>
      <c r="H92" s="3"/>
      <c r="I92" s="34"/>
    </row>
    <row r="93" spans="1:9" s="2" customFormat="1" ht="15.75">
      <c r="A93" s="15"/>
      <c r="B93" s="16" t="s">
        <v>3</v>
      </c>
      <c r="C93" s="15"/>
      <c r="D93" s="4">
        <f>SUM(D89:D92)</f>
        <v>47648.399999999994</v>
      </c>
      <c r="E93" s="4">
        <f>SUM(E89:E92)</f>
        <v>0</v>
      </c>
      <c r="F93" s="4">
        <f>SUM(F89:F92)</f>
        <v>0</v>
      </c>
      <c r="G93" s="4">
        <f>SUM(G89:G92)</f>
        <v>47648.399999999994</v>
      </c>
      <c r="H93" s="4">
        <f>SUM(H89:H92)</f>
        <v>0</v>
      </c>
      <c r="I93" s="15"/>
    </row>
    <row r="94" spans="1:9" s="2" customFormat="1" ht="50.1" customHeight="1">
      <c r="A94" s="35" t="s">
        <v>53</v>
      </c>
      <c r="B94" s="39" t="s">
        <v>54</v>
      </c>
      <c r="C94" s="14">
        <v>2022</v>
      </c>
      <c r="D94" s="3">
        <f t="shared" ref="D94:D95" si="25">SUM(E94:H94)</f>
        <v>4166.3</v>
      </c>
      <c r="E94" s="3"/>
      <c r="F94" s="3"/>
      <c r="G94" s="3">
        <f>2001.2+118.1+2047</f>
        <v>4166.3</v>
      </c>
      <c r="H94" s="3"/>
      <c r="I94" s="35" t="s">
        <v>1</v>
      </c>
    </row>
    <row r="95" spans="1:9" s="2" customFormat="1" ht="50.1" customHeight="1">
      <c r="A95" s="37"/>
      <c r="B95" s="40"/>
      <c r="C95" s="30">
        <v>2023</v>
      </c>
      <c r="D95" s="3">
        <f t="shared" si="25"/>
        <v>233.8</v>
      </c>
      <c r="E95" s="3"/>
      <c r="F95" s="3"/>
      <c r="G95" s="3">
        <v>233.8</v>
      </c>
      <c r="H95" s="3"/>
      <c r="I95" s="37"/>
    </row>
    <row r="96" spans="1:9" s="2" customFormat="1" ht="15.75">
      <c r="A96" s="29"/>
      <c r="B96" s="31" t="s">
        <v>3</v>
      </c>
      <c r="C96" s="29"/>
      <c r="D96" s="4">
        <f>SUM(D94:D95)</f>
        <v>4400.1000000000004</v>
      </c>
      <c r="E96" s="4">
        <f t="shared" ref="E96:H96" si="26">SUM(E94:E95)</f>
        <v>0</v>
      </c>
      <c r="F96" s="4">
        <f t="shared" si="26"/>
        <v>0</v>
      </c>
      <c r="G96" s="4">
        <f t="shared" si="26"/>
        <v>4400.1000000000004</v>
      </c>
      <c r="H96" s="4">
        <f t="shared" si="26"/>
        <v>0</v>
      </c>
      <c r="I96" s="29"/>
    </row>
    <row r="97" spans="1:9" s="2" customFormat="1" ht="78.75">
      <c r="A97" s="14" t="s">
        <v>58</v>
      </c>
      <c r="B97" s="12" t="s">
        <v>60</v>
      </c>
      <c r="C97" s="14">
        <v>2022</v>
      </c>
      <c r="D97" s="3">
        <f t="shared" ref="D97:D102" si="27">SUM(E97:H97)</f>
        <v>0</v>
      </c>
      <c r="E97" s="3"/>
      <c r="F97" s="3"/>
      <c r="G97" s="3">
        <f>600-600</f>
        <v>0</v>
      </c>
      <c r="H97" s="3"/>
      <c r="I97" s="14" t="s">
        <v>1</v>
      </c>
    </row>
    <row r="98" spans="1:9" s="2" customFormat="1" ht="15.75">
      <c r="A98" s="35" t="s">
        <v>59</v>
      </c>
      <c r="B98" s="39" t="s">
        <v>61</v>
      </c>
      <c r="C98" s="14">
        <v>2022</v>
      </c>
      <c r="D98" s="3">
        <f t="shared" si="27"/>
        <v>0</v>
      </c>
      <c r="E98" s="3"/>
      <c r="F98" s="3"/>
      <c r="G98" s="3">
        <f>600-600</f>
        <v>0</v>
      </c>
      <c r="H98" s="3"/>
      <c r="I98" s="35" t="s">
        <v>1</v>
      </c>
    </row>
    <row r="99" spans="1:9" s="2" customFormat="1" ht="15.75">
      <c r="A99" s="37"/>
      <c r="B99" s="40"/>
      <c r="C99" s="26">
        <v>2023</v>
      </c>
      <c r="D99" s="3">
        <f>SUM(E99:H99)</f>
        <v>5090.3999999999996</v>
      </c>
      <c r="E99" s="3"/>
      <c r="F99" s="3"/>
      <c r="G99" s="3">
        <v>5090.3999999999996</v>
      </c>
      <c r="H99" s="3"/>
      <c r="I99" s="37"/>
    </row>
    <row r="100" spans="1:9" s="2" customFormat="1" ht="15.75">
      <c r="A100" s="28"/>
      <c r="B100" s="27" t="s">
        <v>3</v>
      </c>
      <c r="C100" s="28"/>
      <c r="D100" s="4">
        <f>SUM(D98:D99)</f>
        <v>5090.3999999999996</v>
      </c>
      <c r="E100" s="4">
        <f t="shared" ref="E100:H100" si="28">SUM(E98:E99)</f>
        <v>0</v>
      </c>
      <c r="F100" s="4">
        <f t="shared" si="28"/>
        <v>0</v>
      </c>
      <c r="G100" s="4">
        <f t="shared" si="28"/>
        <v>5090.3999999999996</v>
      </c>
      <c r="H100" s="4">
        <f t="shared" si="28"/>
        <v>0</v>
      </c>
      <c r="I100" s="28"/>
    </row>
    <row r="101" spans="1:9" s="2" customFormat="1" ht="47.25">
      <c r="A101" s="20" t="s">
        <v>64</v>
      </c>
      <c r="B101" s="19" t="s">
        <v>65</v>
      </c>
      <c r="C101" s="20">
        <v>2022</v>
      </c>
      <c r="D101" s="3">
        <f t="shared" ref="D101" si="29">SUM(E101:H101)</f>
        <v>2750</v>
      </c>
      <c r="E101" s="3"/>
      <c r="F101" s="3"/>
      <c r="G101" s="3">
        <v>2750</v>
      </c>
      <c r="H101" s="3"/>
      <c r="I101" s="20" t="s">
        <v>1</v>
      </c>
    </row>
    <row r="102" spans="1:9" s="2" customFormat="1" ht="63">
      <c r="A102" s="20" t="s">
        <v>66</v>
      </c>
      <c r="B102" s="19" t="s">
        <v>68</v>
      </c>
      <c r="C102" s="20">
        <v>2022</v>
      </c>
      <c r="D102" s="3">
        <f t="shared" si="27"/>
        <v>22947.8</v>
      </c>
      <c r="E102" s="3"/>
      <c r="F102" s="3"/>
      <c r="G102" s="3">
        <f>21500+3799-2351.2</f>
        <v>22947.8</v>
      </c>
      <c r="H102" s="3"/>
      <c r="I102" s="20" t="s">
        <v>1</v>
      </c>
    </row>
    <row r="103" spans="1:9" s="2" customFormat="1" ht="63">
      <c r="A103" s="17" t="s">
        <v>67</v>
      </c>
      <c r="B103" s="18" t="s">
        <v>69</v>
      </c>
      <c r="C103" s="17">
        <v>2022</v>
      </c>
      <c r="D103" s="3">
        <f t="shared" ref="D103" si="30">SUM(E103:H103)</f>
        <v>1000</v>
      </c>
      <c r="E103" s="3"/>
      <c r="F103" s="3"/>
      <c r="G103" s="3">
        <v>1000</v>
      </c>
      <c r="H103" s="3"/>
      <c r="I103" s="17" t="s">
        <v>1</v>
      </c>
    </row>
    <row r="104" spans="1:9" s="2" customFormat="1" ht="78.75">
      <c r="A104" s="23" t="s">
        <v>72</v>
      </c>
      <c r="B104" s="21" t="s">
        <v>76</v>
      </c>
      <c r="C104" s="23">
        <v>2022</v>
      </c>
      <c r="D104" s="3">
        <f t="shared" ref="D104" si="31">SUM(E104:H104)</f>
        <v>796.2</v>
      </c>
      <c r="E104" s="3"/>
      <c r="F104" s="3">
        <v>796.2</v>
      </c>
      <c r="G104" s="3"/>
      <c r="H104" s="3"/>
      <c r="I104" s="23" t="s">
        <v>1</v>
      </c>
    </row>
    <row r="105" spans="1:9" s="2" customFormat="1" ht="78.75">
      <c r="A105" s="23" t="s">
        <v>73</v>
      </c>
      <c r="B105" s="21" t="s">
        <v>77</v>
      </c>
      <c r="C105" s="23">
        <v>2022</v>
      </c>
      <c r="D105" s="3">
        <f t="shared" ref="D105" si="32">SUM(E105:H105)</f>
        <v>3196.6000000000004</v>
      </c>
      <c r="E105" s="3"/>
      <c r="F105" s="3"/>
      <c r="G105" s="3">
        <f>5429.8-2233.2</f>
        <v>3196.6000000000004</v>
      </c>
      <c r="H105" s="3"/>
      <c r="I105" s="23" t="s">
        <v>1</v>
      </c>
    </row>
    <row r="106" spans="1:9" s="2" customFormat="1" ht="63">
      <c r="A106" s="23" t="s">
        <v>74</v>
      </c>
      <c r="B106" s="21" t="s">
        <v>78</v>
      </c>
      <c r="C106" s="23">
        <v>2022</v>
      </c>
      <c r="D106" s="3">
        <f>SUM(E106:H106)</f>
        <v>6398.2</v>
      </c>
      <c r="E106" s="3"/>
      <c r="F106" s="3"/>
      <c r="G106" s="3">
        <v>6398.2</v>
      </c>
      <c r="H106" s="3"/>
      <c r="I106" s="23" t="s">
        <v>1</v>
      </c>
    </row>
    <row r="107" spans="1:9" s="2" customFormat="1" ht="15.75">
      <c r="A107" s="34" t="s">
        <v>75</v>
      </c>
      <c r="B107" s="38" t="s">
        <v>79</v>
      </c>
      <c r="C107" s="23">
        <v>2022</v>
      </c>
      <c r="D107" s="3">
        <f t="shared" ref="D107" si="33">SUM(E107:H107)</f>
        <v>0</v>
      </c>
      <c r="E107" s="3"/>
      <c r="F107" s="3"/>
      <c r="G107" s="3">
        <f>395.5-395.5</f>
        <v>0</v>
      </c>
      <c r="H107" s="3"/>
      <c r="I107" s="34" t="s">
        <v>1</v>
      </c>
    </row>
    <row r="108" spans="1:9" s="2" customFormat="1" ht="15.75">
      <c r="A108" s="34"/>
      <c r="B108" s="38"/>
      <c r="C108" s="23">
        <v>2023</v>
      </c>
      <c r="D108" s="3">
        <f t="shared" ref="D108:D109" si="34">SUM(E108:H108)</f>
        <v>1395</v>
      </c>
      <c r="E108" s="3"/>
      <c r="F108" s="3"/>
      <c r="G108" s="3">
        <f>1941.6-546.6</f>
        <v>1395</v>
      </c>
      <c r="H108" s="3"/>
      <c r="I108" s="34"/>
    </row>
    <row r="109" spans="1:9" s="2" customFormat="1" ht="15.75">
      <c r="A109" s="34"/>
      <c r="B109" s="38"/>
      <c r="C109" s="26">
        <v>2024</v>
      </c>
      <c r="D109" s="3">
        <f t="shared" si="34"/>
        <v>1942.3</v>
      </c>
      <c r="E109" s="3"/>
      <c r="F109" s="3"/>
      <c r="G109" s="3">
        <v>1942.3</v>
      </c>
      <c r="H109" s="3"/>
      <c r="I109" s="34"/>
    </row>
    <row r="110" spans="1:9" s="2" customFormat="1" ht="15.75">
      <c r="A110" s="34"/>
      <c r="B110" s="38"/>
      <c r="C110" s="23">
        <v>2025</v>
      </c>
      <c r="D110" s="3">
        <f t="shared" ref="D110" si="35">SUM(E110:H110)</f>
        <v>1942.9</v>
      </c>
      <c r="E110" s="3"/>
      <c r="F110" s="3"/>
      <c r="G110" s="3">
        <v>1942.9</v>
      </c>
      <c r="H110" s="3"/>
      <c r="I110" s="34"/>
    </row>
    <row r="111" spans="1:9" s="2" customFormat="1" ht="15.75">
      <c r="A111" s="24"/>
      <c r="B111" s="22" t="s">
        <v>3</v>
      </c>
      <c r="C111" s="24"/>
      <c r="D111" s="4">
        <f>SUM(D107:D110)</f>
        <v>5280.2000000000007</v>
      </c>
      <c r="E111" s="4">
        <f>SUM(E107:E110)</f>
        <v>0</v>
      </c>
      <c r="F111" s="4">
        <f>SUM(F107:F110)</f>
        <v>0</v>
      </c>
      <c r="G111" s="4">
        <f>SUM(G107:G110)</f>
        <v>5280.2000000000007</v>
      </c>
      <c r="H111" s="4">
        <f>SUM(H107:H110)</f>
        <v>0</v>
      </c>
      <c r="I111" s="24"/>
    </row>
    <row r="112" spans="1:9" s="2" customFormat="1" ht="63">
      <c r="A112" s="26" t="s">
        <v>80</v>
      </c>
      <c r="B112" s="25" t="s">
        <v>81</v>
      </c>
      <c r="C112" s="26">
        <v>2022</v>
      </c>
      <c r="D112" s="3">
        <f>SUM(E112:H112)</f>
        <v>1132.8</v>
      </c>
      <c r="E112" s="3"/>
      <c r="F112" s="3"/>
      <c r="G112" s="3">
        <v>1132.8</v>
      </c>
      <c r="H112" s="3"/>
      <c r="I112" s="26" t="s">
        <v>1</v>
      </c>
    </row>
    <row r="113" spans="1:9" s="11" customFormat="1" ht="15.75" customHeight="1">
      <c r="A113" s="33"/>
      <c r="B113" s="41" t="s">
        <v>55</v>
      </c>
      <c r="C113" s="15">
        <v>2022</v>
      </c>
      <c r="D113" s="4">
        <f>SUM(E113:H113)</f>
        <v>214568.40000000002</v>
      </c>
      <c r="E113" s="4">
        <f>E79+E84+E89+E94+E97+E98+E101+E102+E103</f>
        <v>0</v>
      </c>
      <c r="F113" s="4">
        <f>F79+F84+F89+F94+F97+F98+F101+F102+F103+F104</f>
        <v>140477.40000000002</v>
      </c>
      <c r="G113" s="4">
        <f>G79+G84+G89+G94+G97+G98+G101+G102+G103+G105+G106+G107+G112</f>
        <v>74091</v>
      </c>
      <c r="H113" s="4">
        <f>H79+H84+H89+H94+H97+H98+H101+H102+H103</f>
        <v>0</v>
      </c>
      <c r="I113" s="33" t="s">
        <v>1</v>
      </c>
    </row>
    <row r="114" spans="1:9" s="11" customFormat="1" ht="15.75">
      <c r="A114" s="33"/>
      <c r="B114" s="41"/>
      <c r="C114" s="15">
        <v>2023</v>
      </c>
      <c r="D114" s="4">
        <f t="shared" ref="D114:D116" si="36">SUM(E114:H114)</f>
        <v>207106.30000000002</v>
      </c>
      <c r="E114" s="4">
        <f>E80+E85+E90+E99+E108+E95</f>
        <v>0</v>
      </c>
      <c r="F114" s="4">
        <f t="shared" ref="F114:H114" si="37">F80+F85+F90+F99+F108+F95</f>
        <v>153966.6</v>
      </c>
      <c r="G114" s="4">
        <f t="shared" si="37"/>
        <v>53139.700000000004</v>
      </c>
      <c r="H114" s="4">
        <f t="shared" si="37"/>
        <v>0</v>
      </c>
      <c r="I114" s="33"/>
    </row>
    <row r="115" spans="1:9" s="11" customFormat="1" ht="15.75">
      <c r="A115" s="33"/>
      <c r="B115" s="41"/>
      <c r="C115" s="15">
        <v>2024</v>
      </c>
      <c r="D115" s="4">
        <f>SUM(E115:H115)</f>
        <v>191939</v>
      </c>
      <c r="E115" s="4">
        <f t="shared" ref="E115:G116" si="38">E81+E86+E91+E109</f>
        <v>0</v>
      </c>
      <c r="F115" s="4">
        <f t="shared" si="38"/>
        <v>160320</v>
      </c>
      <c r="G115" s="4">
        <f t="shared" si="38"/>
        <v>31618.999999999996</v>
      </c>
      <c r="H115" s="4">
        <f>H81+H86+H91</f>
        <v>0</v>
      </c>
      <c r="I115" s="33"/>
    </row>
    <row r="116" spans="1:9" s="11" customFormat="1" ht="15.75">
      <c r="A116" s="33"/>
      <c r="B116" s="41"/>
      <c r="C116" s="15">
        <v>2025</v>
      </c>
      <c r="D116" s="4">
        <f t="shared" si="36"/>
        <v>197670.80000000002</v>
      </c>
      <c r="E116" s="4">
        <f t="shared" si="38"/>
        <v>0</v>
      </c>
      <c r="F116" s="4">
        <f t="shared" si="38"/>
        <v>166051.20000000001</v>
      </c>
      <c r="G116" s="4">
        <f t="shared" si="38"/>
        <v>31619.599999999999</v>
      </c>
      <c r="H116" s="4">
        <f>H82+H87+H92</f>
        <v>0</v>
      </c>
      <c r="I116" s="33"/>
    </row>
    <row r="117" spans="1:9" s="11" customFormat="1" ht="31.5">
      <c r="A117" s="15"/>
      <c r="B117" s="16" t="s">
        <v>56</v>
      </c>
      <c r="C117" s="15"/>
      <c r="D117" s="4">
        <f>SUM(D113:D116)</f>
        <v>811284.50000000012</v>
      </c>
      <c r="E117" s="4">
        <f>SUM(E113:E116)</f>
        <v>0</v>
      </c>
      <c r="F117" s="4">
        <f>SUM(F113:F116)</f>
        <v>620815.19999999995</v>
      </c>
      <c r="G117" s="4">
        <f>SUM(G113:G116)</f>
        <v>190469.30000000002</v>
      </c>
      <c r="H117" s="4">
        <f>SUM(H113:H116)</f>
        <v>0</v>
      </c>
      <c r="I117" s="15"/>
    </row>
    <row r="118" spans="1:9" ht="15.75" customHeight="1">
      <c r="A118" s="33"/>
      <c r="B118" s="41" t="s">
        <v>57</v>
      </c>
      <c r="C118" s="15">
        <v>2022</v>
      </c>
      <c r="D118" s="4">
        <f>SUM(E118:H118)</f>
        <v>238915.50000000003</v>
      </c>
      <c r="E118" s="4">
        <f t="shared" ref="E118:H121" si="39">E54+E73+E113</f>
        <v>0</v>
      </c>
      <c r="F118" s="4">
        <f t="shared" si="39"/>
        <v>141318.90000000002</v>
      </c>
      <c r="G118" s="4">
        <f t="shared" si="39"/>
        <v>94716.6</v>
      </c>
      <c r="H118" s="4">
        <f t="shared" si="39"/>
        <v>2880</v>
      </c>
      <c r="I118" s="33" t="s">
        <v>1</v>
      </c>
    </row>
    <row r="119" spans="1:9" ht="15.75">
      <c r="A119" s="33"/>
      <c r="B119" s="41"/>
      <c r="C119" s="15">
        <v>2023</v>
      </c>
      <c r="D119" s="4">
        <f>SUM(E119:H119)</f>
        <v>234196.7</v>
      </c>
      <c r="E119" s="4">
        <f t="shared" si="39"/>
        <v>0</v>
      </c>
      <c r="F119" s="4">
        <f t="shared" si="39"/>
        <v>154044.6</v>
      </c>
      <c r="G119" s="4">
        <f t="shared" si="39"/>
        <v>76907.900000000009</v>
      </c>
      <c r="H119" s="4">
        <f t="shared" si="39"/>
        <v>3244.2</v>
      </c>
      <c r="I119" s="33"/>
    </row>
    <row r="120" spans="1:9" ht="15.75">
      <c r="A120" s="33"/>
      <c r="B120" s="41"/>
      <c r="C120" s="15">
        <v>2024</v>
      </c>
      <c r="D120" s="4">
        <f>SUM(E120:H120)</f>
        <v>216262.2</v>
      </c>
      <c r="E120" s="4">
        <f t="shared" si="39"/>
        <v>0</v>
      </c>
      <c r="F120" s="4">
        <f t="shared" si="39"/>
        <v>160402.5</v>
      </c>
      <c r="G120" s="4">
        <f t="shared" si="39"/>
        <v>52615.5</v>
      </c>
      <c r="H120" s="4">
        <f t="shared" si="39"/>
        <v>3244.2</v>
      </c>
      <c r="I120" s="33"/>
    </row>
    <row r="121" spans="1:9" ht="15.75">
      <c r="A121" s="33"/>
      <c r="B121" s="41"/>
      <c r="C121" s="15">
        <v>2025</v>
      </c>
      <c r="D121" s="4">
        <f>SUM(E121:H121)</f>
        <v>222972.40000000002</v>
      </c>
      <c r="E121" s="4">
        <f t="shared" si="39"/>
        <v>0</v>
      </c>
      <c r="F121" s="4">
        <f t="shared" si="39"/>
        <v>166133.70000000001</v>
      </c>
      <c r="G121" s="4">
        <f t="shared" si="39"/>
        <v>53594.5</v>
      </c>
      <c r="H121" s="4">
        <f t="shared" si="39"/>
        <v>3244.2</v>
      </c>
      <c r="I121" s="33"/>
    </row>
    <row r="122" spans="1:9" ht="15.75">
      <c r="A122" s="15"/>
      <c r="B122" s="16" t="s">
        <v>62</v>
      </c>
      <c r="C122" s="15"/>
      <c r="D122" s="4">
        <f>SUM(D118:D121)</f>
        <v>912346.80000000016</v>
      </c>
      <c r="E122" s="4">
        <f>SUM(E118:E121)</f>
        <v>0</v>
      </c>
      <c r="F122" s="4">
        <f>SUM(F118:F121)</f>
        <v>621899.69999999995</v>
      </c>
      <c r="G122" s="4">
        <f>SUM(G118:G121)</f>
        <v>277834.5</v>
      </c>
      <c r="H122" s="4">
        <f>SUM(H118:H121)</f>
        <v>12612.599999999999</v>
      </c>
      <c r="I122" s="15"/>
    </row>
    <row r="123" spans="1:9" s="2" customFormat="1"/>
    <row r="124" spans="1:9" s="2" customFormat="1">
      <c r="D124" s="9"/>
      <c r="E124" s="9"/>
      <c r="F124" s="9"/>
      <c r="G124" s="9"/>
      <c r="H124" s="9"/>
    </row>
    <row r="125" spans="1:9" s="2" customFormat="1"/>
    <row r="126" spans="1:9" s="2" customFormat="1"/>
  </sheetData>
  <mergeCells count="104">
    <mergeCell ref="F2:I2"/>
    <mergeCell ref="F3:I3"/>
    <mergeCell ref="F4:I4"/>
    <mergeCell ref="F5:I5"/>
    <mergeCell ref="I73:I76"/>
    <mergeCell ref="I60:I63"/>
    <mergeCell ref="I64:I67"/>
    <mergeCell ref="I69:I72"/>
    <mergeCell ref="I98:I99"/>
    <mergeCell ref="B118:B121"/>
    <mergeCell ref="B21:B24"/>
    <mergeCell ref="B54:B57"/>
    <mergeCell ref="B26:B29"/>
    <mergeCell ref="D19:H19"/>
    <mergeCell ref="B17:B20"/>
    <mergeCell ref="D17:H17"/>
    <mergeCell ref="D20:H20"/>
    <mergeCell ref="D41:H41"/>
    <mergeCell ref="D42:H42"/>
    <mergeCell ref="D44:H44"/>
    <mergeCell ref="D43:H43"/>
    <mergeCell ref="B41:B44"/>
    <mergeCell ref="B73:B76"/>
    <mergeCell ref="B45:B48"/>
    <mergeCell ref="B98:B99"/>
    <mergeCell ref="D10:H11"/>
    <mergeCell ref="D71:H71"/>
    <mergeCell ref="B31:B34"/>
    <mergeCell ref="D18:H18"/>
    <mergeCell ref="D61:H61"/>
    <mergeCell ref="D63:H63"/>
    <mergeCell ref="D46:H46"/>
    <mergeCell ref="D70:H70"/>
    <mergeCell ref="D69:H69"/>
    <mergeCell ref="D45:H45"/>
    <mergeCell ref="D50:H50"/>
    <mergeCell ref="D52:H52"/>
    <mergeCell ref="B69:B72"/>
    <mergeCell ref="D48:H48"/>
    <mergeCell ref="D62:H62"/>
    <mergeCell ref="D51:H51"/>
    <mergeCell ref="B10:B13"/>
    <mergeCell ref="C10:C13"/>
    <mergeCell ref="B36:B39"/>
    <mergeCell ref="B64:B67"/>
    <mergeCell ref="A36:A39"/>
    <mergeCell ref="A41:A44"/>
    <mergeCell ref="A45:A48"/>
    <mergeCell ref="A49:A52"/>
    <mergeCell ref="A54:A57"/>
    <mergeCell ref="A10:A13"/>
    <mergeCell ref="A17:A20"/>
    <mergeCell ref="A21:A24"/>
    <mergeCell ref="A26:A29"/>
    <mergeCell ref="A31:A34"/>
    <mergeCell ref="B60:B63"/>
    <mergeCell ref="B49:B52"/>
    <mergeCell ref="A73:A76"/>
    <mergeCell ref="B113:B116"/>
    <mergeCell ref="B89:B92"/>
    <mergeCell ref="B79:B82"/>
    <mergeCell ref="D72:H72"/>
    <mergeCell ref="B84:B87"/>
    <mergeCell ref="A107:A110"/>
    <mergeCell ref="A98:A99"/>
    <mergeCell ref="B107:B110"/>
    <mergeCell ref="I113:I116"/>
    <mergeCell ref="I79:I82"/>
    <mergeCell ref="I84:I87"/>
    <mergeCell ref="I89:I92"/>
    <mergeCell ref="A113:A116"/>
    <mergeCell ref="A79:A82"/>
    <mergeCell ref="A84:A87"/>
    <mergeCell ref="I107:I110"/>
    <mergeCell ref="A94:A95"/>
    <mergeCell ref="B94:B95"/>
    <mergeCell ref="I94:I95"/>
    <mergeCell ref="I36:I39"/>
    <mergeCell ref="I41:I44"/>
    <mergeCell ref="I45:I48"/>
    <mergeCell ref="I49:I52"/>
    <mergeCell ref="A69:A72"/>
    <mergeCell ref="A64:A67"/>
    <mergeCell ref="D47:H47"/>
    <mergeCell ref="D60:H60"/>
    <mergeCell ref="D49:H49"/>
    <mergeCell ref="I54:I57"/>
    <mergeCell ref="A60:A63"/>
    <mergeCell ref="A7:I7"/>
    <mergeCell ref="A8:I8"/>
    <mergeCell ref="I118:I121"/>
    <mergeCell ref="D12:D13"/>
    <mergeCell ref="E12:H12"/>
    <mergeCell ref="A15:I15"/>
    <mergeCell ref="A16:I16"/>
    <mergeCell ref="A59:I59"/>
    <mergeCell ref="A78:I78"/>
    <mergeCell ref="A89:A92"/>
    <mergeCell ref="A118:A121"/>
    <mergeCell ref="I10:I13"/>
    <mergeCell ref="I17:I20"/>
    <mergeCell ref="I21:I24"/>
    <mergeCell ref="I26:I29"/>
    <mergeCell ref="I31:I34"/>
  </mergeCells>
  <printOptions horizontalCentered="1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Мурашова И.В.</cp:lastModifiedBy>
  <cp:lastPrinted>2023-05-02T13:29:33Z</cp:lastPrinted>
  <dcterms:created xsi:type="dcterms:W3CDTF">2017-04-27T07:51:08Z</dcterms:created>
  <dcterms:modified xsi:type="dcterms:W3CDTF">2023-05-02T13:29:35Z</dcterms:modified>
</cp:coreProperties>
</file>