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0" windowWidth="27795" windowHeight="12405"/>
  </bookViews>
  <sheets>
    <sheet name="Приложение 2" sheetId="1" r:id="rId1"/>
  </sheets>
  <definedNames>
    <definedName name="_Toc384891825" localSheetId="0">'Приложение 2'!$B$8</definedName>
    <definedName name="_xlnm.Print_Titles" localSheetId="0">'Приложение 2'!$13:$13</definedName>
  </definedNames>
  <calcPr calcId="125725"/>
</workbook>
</file>

<file path=xl/calcChain.xml><?xml version="1.0" encoding="utf-8"?>
<calcChain xmlns="http://schemas.openxmlformats.org/spreadsheetml/2006/main">
  <c r="G99" i="1"/>
  <c r="G112" l="1"/>
  <c r="G111"/>
  <c r="F110"/>
  <c r="G109"/>
  <c r="F53"/>
  <c r="H109"/>
  <c r="F109"/>
  <c r="E109"/>
  <c r="D108"/>
  <c r="D107"/>
  <c r="D105"/>
  <c r="E110"/>
  <c r="H110"/>
  <c r="D104"/>
  <c r="D103"/>
  <c r="G63"/>
  <c r="G20"/>
  <c r="D52"/>
  <c r="D106" l="1"/>
  <c r="D109" s="1"/>
  <c r="G101"/>
  <c r="D100" l="1"/>
  <c r="D101"/>
  <c r="G93"/>
  <c r="G110" l="1"/>
  <c r="D110" s="1"/>
  <c r="D102"/>
  <c r="D99" l="1"/>
  <c r="D98"/>
  <c r="D93" l="1"/>
  <c r="D88"/>
  <c r="D83"/>
  <c r="D78"/>
  <c r="E72"/>
  <c r="F72"/>
  <c r="G72"/>
  <c r="H72"/>
  <c r="E73"/>
  <c r="D63"/>
  <c r="E53"/>
  <c r="D35"/>
  <c r="D30"/>
  <c r="D31"/>
  <c r="D32"/>
  <c r="D33"/>
  <c r="D25"/>
  <c r="D20"/>
  <c r="H53"/>
  <c r="E115" l="1"/>
  <c r="D72"/>
  <c r="E111" l="1"/>
  <c r="F111"/>
  <c r="H111"/>
  <c r="E112"/>
  <c r="F112"/>
  <c r="H112"/>
  <c r="E113"/>
  <c r="F113"/>
  <c r="G113"/>
  <c r="H113"/>
  <c r="D112" l="1"/>
  <c r="G53"/>
  <c r="D53" s="1"/>
  <c r="F73" l="1"/>
  <c r="G73"/>
  <c r="H73"/>
  <c r="E74"/>
  <c r="F74"/>
  <c r="G74"/>
  <c r="H74"/>
  <c r="E75"/>
  <c r="F75"/>
  <c r="G75"/>
  <c r="H75"/>
  <c r="E54" l="1"/>
  <c r="F54"/>
  <c r="G54"/>
  <c r="H54"/>
  <c r="E55"/>
  <c r="F55"/>
  <c r="G55"/>
  <c r="H55"/>
  <c r="E56"/>
  <c r="F56"/>
  <c r="G56"/>
  <c r="H56"/>
  <c r="F116" l="1"/>
  <c r="G116"/>
  <c r="H116"/>
  <c r="F117"/>
  <c r="G117"/>
  <c r="H117"/>
  <c r="F118"/>
  <c r="H118"/>
  <c r="D55"/>
  <c r="F39"/>
  <c r="G24"/>
  <c r="E118"/>
  <c r="D22"/>
  <c r="D27"/>
  <c r="D37"/>
  <c r="D65"/>
  <c r="D80"/>
  <c r="D85"/>
  <c r="D90"/>
  <c r="D95"/>
  <c r="D74" l="1"/>
  <c r="G118"/>
  <c r="E117"/>
  <c r="E116"/>
  <c r="D116" s="1"/>
  <c r="D75" l="1"/>
  <c r="D73"/>
  <c r="D117" l="1"/>
  <c r="D113"/>
  <c r="D111"/>
  <c r="D118" l="1"/>
  <c r="D21"/>
  <c r="D23"/>
  <c r="E24"/>
  <c r="G97" l="1"/>
  <c r="H114"/>
  <c r="E114"/>
  <c r="E97"/>
  <c r="F97"/>
  <c r="H97"/>
  <c r="D96"/>
  <c r="D94"/>
  <c r="E92"/>
  <c r="F92"/>
  <c r="G92"/>
  <c r="H92"/>
  <c r="D91"/>
  <c r="D89"/>
  <c r="E87"/>
  <c r="F87"/>
  <c r="G87"/>
  <c r="H87"/>
  <c r="D84"/>
  <c r="D86"/>
  <c r="E82"/>
  <c r="F82"/>
  <c r="G82"/>
  <c r="H82"/>
  <c r="D79"/>
  <c r="D81"/>
  <c r="F115"/>
  <c r="G115"/>
  <c r="H115"/>
  <c r="D64"/>
  <c r="D66"/>
  <c r="E67"/>
  <c r="F67"/>
  <c r="G67"/>
  <c r="H67"/>
  <c r="D26"/>
  <c r="D28"/>
  <c r="H34"/>
  <c r="G34"/>
  <c r="F34"/>
  <c r="E34"/>
  <c r="E39"/>
  <c r="G39"/>
  <c r="H39"/>
  <c r="D38"/>
  <c r="D36"/>
  <c r="E29"/>
  <c r="F29"/>
  <c r="G29"/>
  <c r="H29"/>
  <c r="F24"/>
  <c r="H24"/>
  <c r="D115" l="1"/>
  <c r="E119"/>
  <c r="F76"/>
  <c r="E76"/>
  <c r="D82"/>
  <c r="F57"/>
  <c r="F119"/>
  <c r="D87"/>
  <c r="D114"/>
  <c r="D97"/>
  <c r="D92"/>
  <c r="H119"/>
  <c r="F114"/>
  <c r="G114"/>
  <c r="D56"/>
  <c r="G57"/>
  <c r="D67"/>
  <c r="E57"/>
  <c r="G76"/>
  <c r="H76"/>
  <c r="D54"/>
  <c r="D34"/>
  <c r="D39"/>
  <c r="D29"/>
  <c r="D24"/>
  <c r="D57" l="1"/>
  <c r="D76"/>
  <c r="D119"/>
  <c r="H57"/>
  <c r="G119"/>
</calcChain>
</file>

<file path=xl/sharedStrings.xml><?xml version="1.0" encoding="utf-8"?>
<sst xmlns="http://schemas.openxmlformats.org/spreadsheetml/2006/main" count="140" uniqueCount="83">
  <si>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</si>
  <si>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</si>
  <si>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</si>
  <si>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</si>
  <si>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</si>
  <si>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</si>
  <si>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</si>
  <si>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</si>
  <si>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</si>
  <si>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</si>
  <si>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2022-2025 годы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</si>
  <si>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</si>
  <si>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</si>
  <si>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</si>
  <si>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</si>
  <si>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</si>
  <si>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</si>
  <si>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</si>
  <si>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</si>
  <si>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</si>
  <si>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</si>
  <si>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</si>
  <si>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</si>
  <si>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</si>
  <si>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</si>
  <si>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</si>
  <si>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</si>
  <si>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</si>
  <si>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</si>
  <si>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</si>
  <si>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</si>
  <si>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</si>
  <si>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</si>
  <si>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</si>
  <si>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</si>
  <si>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</si>
  <si>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</si>
  <si>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</si>
  <si>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</si>
  <si>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</si>
  <si>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</si>
  <si>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</si>
  <si>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</si>
  <si>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</si>
  <si>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</si>
  <si>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</si>
  <si>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</si>
  <si>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</si>
  <si>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</si>
  <si>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</si>
  <si>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</si>
  <si>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</si>
  <si>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</si>
  <si>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</si>
  <si>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</si>
  <si>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</si>
  <si>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</si>
  <si>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</si>
  <si>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</si>
  <si>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</si>
  <si>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</si>
  <si>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</si>
  <si>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ВСЕГО по программе на 2022-2025 годы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</si>
  <si>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</si>
  <si>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</si>
  <si>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</si>
  <si>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</si>
  <si>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</si>
  <si>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</si>
  <si>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</si>
  <si>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</si>
  <si>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</si>
  <si>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</si>
  <si>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</si>
  <si>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</si>
  <si>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</si>
  <si>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</si>
  <si>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</si>
  <si>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</si>
  <si>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</si>
  <si>
    <t>(в редакции постановления администрации</t>
  </si>
  <si>
    <t>Сланцевского муниципального района</t>
  </si>
  <si>
    <t>от 07.11.2022 № 1721-п)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</si>
</sst>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2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Normal="100" workbookViewId="0">
      <selection activeCell="E4" sqref="E4"/>
    </sheetView>
  </sheetViews>
  <sheetFormatPr defaultRowHeight="15"/>
  <cols>
    <col min="1" max="1" width="5.7109375" style="1" customWidth="1"/>
    <col min="2" max="2" width="60.7109375" style="1" customWidth="1"/>
    <col min="3" max="3" width="7.85546875" style="1" customWidth="1"/>
    <col min="4" max="4" width="11.7109375" style="1" customWidth="1"/>
    <col min="5" max="8" width="10.28515625" style="1" customWidth="1"/>
    <col min="9" max="9" width="16.7109375" style="1" customWidth="1"/>
    <col min="10" max="16384" width="9.140625" style="1"/>
  </cols>
  <sheetData>
    <row r="1" spans="1:9" s="2" customFormat="1" ht="18.75">
      <c r="I1" s="7" t="s">
        <v>63</v>
      </c>
    </row>
    <row r="2" spans="1:9" s="2" customFormat="1" ht="18.75" customHeight="1">
      <c r="F2" s="39" t="s">
        <v>80</v>
      </c>
      <c r="G2" s="39"/>
      <c r="H2" s="39"/>
      <c r="I2" s="39"/>
    </row>
    <row r="3" spans="1:9" s="2" customFormat="1" ht="18.75" customHeight="1">
      <c r="F3" s="39" t="s">
        <v>81</v>
      </c>
      <c r="G3" s="39"/>
      <c r="H3" s="39"/>
      <c r="I3" s="39"/>
    </row>
    <row r="4" spans="1:9" s="2" customFormat="1" ht="18.75" customHeight="1">
      <c r="F4" s="39" t="s">
        <v>82</v>
      </c>
      <c r="G4" s="39"/>
      <c r="H4" s="39"/>
      <c r="I4" s="39"/>
    </row>
    <row r="5" spans="1:9" s="2" customFormat="1" ht="18.75">
      <c r="B5" s="8"/>
    </row>
    <row r="6" spans="1:9" s="2" customFormat="1" ht="18.75">
      <c r="A6" s="25" t="s">
        <v>9</v>
      </c>
      <c r="B6" s="25"/>
      <c r="C6" s="25"/>
      <c r="D6" s="25"/>
      <c r="E6" s="25"/>
      <c r="F6" s="25"/>
      <c r="G6" s="25"/>
      <c r="H6" s="25"/>
      <c r="I6" s="25"/>
    </row>
    <row r="7" spans="1:9" s="2" customFormat="1" ht="18.75">
      <c r="A7" s="25" t="s">
        <v>10</v>
      </c>
      <c r="B7" s="25"/>
      <c r="C7" s="25"/>
      <c r="D7" s="25"/>
      <c r="E7" s="25"/>
      <c r="F7" s="25"/>
      <c r="G7" s="25"/>
      <c r="H7" s="25"/>
      <c r="I7" s="25"/>
    </row>
    <row r="8" spans="1:9" s="2" customFormat="1" ht="18.75">
      <c r="B8" s="8"/>
      <c r="D8" s="9"/>
      <c r="E8" s="9"/>
      <c r="F8" s="9"/>
      <c r="G8" s="9"/>
      <c r="H8" s="9"/>
    </row>
    <row r="9" spans="1:9" s="2" customFormat="1" ht="15.75" customHeight="1">
      <c r="A9" s="27" t="s">
        <v>13</v>
      </c>
      <c r="B9" s="27" t="s">
        <v>14</v>
      </c>
      <c r="C9" s="27" t="s">
        <v>5</v>
      </c>
      <c r="D9" s="27" t="s">
        <v>15</v>
      </c>
      <c r="E9" s="27"/>
      <c r="F9" s="27"/>
      <c r="G9" s="27"/>
      <c r="H9" s="27"/>
      <c r="I9" s="27" t="s">
        <v>17</v>
      </c>
    </row>
    <row r="10" spans="1:9" s="2" customFormat="1" ht="15.75" customHeight="1">
      <c r="A10" s="27"/>
      <c r="B10" s="27"/>
      <c r="C10" s="27"/>
      <c r="D10" s="27"/>
      <c r="E10" s="27"/>
      <c r="F10" s="27"/>
      <c r="G10" s="27"/>
      <c r="H10" s="27"/>
      <c r="I10" s="27"/>
    </row>
    <row r="11" spans="1:9" s="2" customFormat="1" ht="15.75" customHeight="1">
      <c r="A11" s="27"/>
      <c r="B11" s="27"/>
      <c r="C11" s="27"/>
      <c r="D11" s="27" t="s">
        <v>18</v>
      </c>
      <c r="E11" s="27" t="s">
        <v>16</v>
      </c>
      <c r="F11" s="27"/>
      <c r="G11" s="27"/>
      <c r="H11" s="27"/>
      <c r="I11" s="27"/>
    </row>
    <row r="12" spans="1:9" s="2" customFormat="1" ht="94.5">
      <c r="A12" s="27"/>
      <c r="B12" s="27"/>
      <c r="C12" s="27"/>
      <c r="D12" s="27"/>
      <c r="E12" s="14" t="s">
        <v>6</v>
      </c>
      <c r="F12" s="14" t="s">
        <v>8</v>
      </c>
      <c r="G12" s="14" t="s">
        <v>0</v>
      </c>
      <c r="H12" s="14" t="s">
        <v>7</v>
      </c>
      <c r="I12" s="27"/>
    </row>
    <row r="13" spans="1:9" s="2" customFormat="1" ht="15.7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</row>
    <row r="14" spans="1:9" s="2" customFormat="1" ht="15.75">
      <c r="A14" s="26" t="s">
        <v>11</v>
      </c>
      <c r="B14" s="26"/>
      <c r="C14" s="26"/>
      <c r="D14" s="26"/>
      <c r="E14" s="26"/>
      <c r="F14" s="26"/>
      <c r="G14" s="26"/>
      <c r="H14" s="26"/>
      <c r="I14" s="26"/>
    </row>
    <row r="15" spans="1:9" s="2" customFormat="1" ht="15.75" customHeight="1">
      <c r="A15" s="26" t="s">
        <v>19</v>
      </c>
      <c r="B15" s="26"/>
      <c r="C15" s="26"/>
      <c r="D15" s="26"/>
      <c r="E15" s="26"/>
      <c r="F15" s="26"/>
      <c r="G15" s="26"/>
      <c r="H15" s="26"/>
      <c r="I15" s="26"/>
    </row>
    <row r="16" spans="1:9" s="2" customFormat="1" ht="15.75" customHeight="1">
      <c r="A16" s="27" t="s">
        <v>20</v>
      </c>
      <c r="B16" s="32" t="s">
        <v>21</v>
      </c>
      <c r="C16" s="13">
        <v>2022</v>
      </c>
      <c r="D16" s="33" t="s">
        <v>2</v>
      </c>
      <c r="E16" s="34"/>
      <c r="F16" s="34"/>
      <c r="G16" s="34"/>
      <c r="H16" s="35"/>
      <c r="I16" s="27" t="s">
        <v>1</v>
      </c>
    </row>
    <row r="17" spans="1:9" s="2" customFormat="1" ht="15.75" customHeight="1">
      <c r="A17" s="27"/>
      <c r="B17" s="32"/>
      <c r="C17" s="13">
        <v>2023</v>
      </c>
      <c r="D17" s="33" t="s">
        <v>2</v>
      </c>
      <c r="E17" s="34"/>
      <c r="F17" s="34"/>
      <c r="G17" s="34"/>
      <c r="H17" s="35"/>
      <c r="I17" s="27"/>
    </row>
    <row r="18" spans="1:9" s="2" customFormat="1" ht="15" customHeight="1">
      <c r="A18" s="27"/>
      <c r="B18" s="32"/>
      <c r="C18" s="13">
        <v>2024</v>
      </c>
      <c r="D18" s="33" t="s">
        <v>2</v>
      </c>
      <c r="E18" s="34"/>
      <c r="F18" s="34"/>
      <c r="G18" s="34"/>
      <c r="H18" s="35"/>
      <c r="I18" s="27"/>
    </row>
    <row r="19" spans="1:9" s="2" customFormat="1" ht="15" customHeight="1">
      <c r="A19" s="27"/>
      <c r="B19" s="32"/>
      <c r="C19" s="13">
        <v>2025</v>
      </c>
      <c r="D19" s="33" t="s">
        <v>2</v>
      </c>
      <c r="E19" s="34"/>
      <c r="F19" s="34"/>
      <c r="G19" s="34"/>
      <c r="H19" s="35"/>
      <c r="I19" s="27"/>
    </row>
    <row r="20" spans="1:9" s="2" customFormat="1" ht="15.75" customHeight="1">
      <c r="A20" s="27" t="s">
        <v>22</v>
      </c>
      <c r="B20" s="32" t="s">
        <v>23</v>
      </c>
      <c r="C20" s="13">
        <v>2022</v>
      </c>
      <c r="D20" s="5">
        <f t="shared" ref="D20" si="0">SUM(E20:H20)</f>
        <v>20217.599999999999</v>
      </c>
      <c r="E20" s="5"/>
      <c r="F20" s="6"/>
      <c r="G20" s="5">
        <f>19987.1+230.5</f>
        <v>20217.599999999999</v>
      </c>
      <c r="H20" s="5"/>
      <c r="I20" s="27" t="s">
        <v>1</v>
      </c>
    </row>
    <row r="21" spans="1:9" s="2" customFormat="1" ht="15.75">
      <c r="A21" s="27"/>
      <c r="B21" s="32"/>
      <c r="C21" s="13">
        <v>2023</v>
      </c>
      <c r="D21" s="5">
        <f t="shared" ref="D21:D23" si="1">SUM(E21:H21)</f>
        <v>18166.2</v>
      </c>
      <c r="E21" s="5"/>
      <c r="F21" s="6"/>
      <c r="G21" s="5">
        <v>18166.2</v>
      </c>
      <c r="H21" s="5"/>
      <c r="I21" s="27"/>
    </row>
    <row r="22" spans="1:9" s="2" customFormat="1" ht="15.75">
      <c r="A22" s="27"/>
      <c r="B22" s="32"/>
      <c r="C22" s="13">
        <v>2024</v>
      </c>
      <c r="D22" s="5">
        <f t="shared" ref="D22" si="2">SUM(E22:H22)</f>
        <v>18330.5</v>
      </c>
      <c r="E22" s="5"/>
      <c r="F22" s="6"/>
      <c r="G22" s="5">
        <v>18330.5</v>
      </c>
      <c r="H22" s="5"/>
      <c r="I22" s="27"/>
    </row>
    <row r="23" spans="1:9" s="2" customFormat="1" ht="15.75">
      <c r="A23" s="27"/>
      <c r="B23" s="32"/>
      <c r="C23" s="13">
        <v>2025</v>
      </c>
      <c r="D23" s="5">
        <f t="shared" si="1"/>
        <v>14961.5</v>
      </c>
      <c r="E23" s="5"/>
      <c r="F23" s="6"/>
      <c r="G23" s="5">
        <v>14961.5</v>
      </c>
      <c r="H23" s="5"/>
      <c r="I23" s="27"/>
    </row>
    <row r="24" spans="1:9" s="2" customFormat="1" ht="15.75">
      <c r="A24" s="15"/>
      <c r="B24" s="16" t="s">
        <v>3</v>
      </c>
      <c r="C24" s="15"/>
      <c r="D24" s="4">
        <f>SUM(D20:D23)</f>
        <v>71675.8</v>
      </c>
      <c r="E24" s="4">
        <f>SUM(E20:E23)</f>
        <v>0</v>
      </c>
      <c r="F24" s="4">
        <f>SUM(F20:F23)</f>
        <v>0</v>
      </c>
      <c r="G24" s="4">
        <f>SUM(G20:G23)</f>
        <v>71675.8</v>
      </c>
      <c r="H24" s="4">
        <f>SUM(H20:H23)</f>
        <v>0</v>
      </c>
      <c r="I24" s="15"/>
    </row>
    <row r="25" spans="1:9" s="2" customFormat="1" ht="18.95" customHeight="1">
      <c r="A25" s="27" t="s">
        <v>24</v>
      </c>
      <c r="B25" s="32" t="s">
        <v>25</v>
      </c>
      <c r="C25" s="13">
        <v>2022</v>
      </c>
      <c r="D25" s="5">
        <f t="shared" ref="D25" si="3">SUM(E25:H25)</f>
        <v>2277</v>
      </c>
      <c r="E25" s="5"/>
      <c r="F25" s="5"/>
      <c r="G25" s="5"/>
      <c r="H25" s="5">
        <v>2277</v>
      </c>
      <c r="I25" s="27" t="s">
        <v>1</v>
      </c>
    </row>
    <row r="26" spans="1:9" s="2" customFormat="1" ht="18.95" customHeight="1">
      <c r="A26" s="27"/>
      <c r="B26" s="32"/>
      <c r="C26" s="13">
        <v>2023</v>
      </c>
      <c r="D26" s="5">
        <f t="shared" ref="D26:D28" si="4">SUM(E26:H26)</f>
        <v>2277</v>
      </c>
      <c r="E26" s="5"/>
      <c r="F26" s="5"/>
      <c r="G26" s="5"/>
      <c r="H26" s="5">
        <v>2277</v>
      </c>
      <c r="I26" s="27"/>
    </row>
    <row r="27" spans="1:9" s="2" customFormat="1" ht="18.95" customHeight="1">
      <c r="A27" s="27"/>
      <c r="B27" s="32"/>
      <c r="C27" s="13">
        <v>2024</v>
      </c>
      <c r="D27" s="5">
        <f t="shared" si="4"/>
        <v>2277</v>
      </c>
      <c r="E27" s="5"/>
      <c r="F27" s="5"/>
      <c r="G27" s="5"/>
      <c r="H27" s="5">
        <v>2277</v>
      </c>
      <c r="I27" s="27"/>
    </row>
    <row r="28" spans="1:9" s="2" customFormat="1" ht="18.95" customHeight="1">
      <c r="A28" s="27"/>
      <c r="B28" s="32"/>
      <c r="C28" s="13">
        <v>2025</v>
      </c>
      <c r="D28" s="5">
        <f t="shared" si="4"/>
        <v>2094</v>
      </c>
      <c r="E28" s="5"/>
      <c r="F28" s="5"/>
      <c r="G28" s="5"/>
      <c r="H28" s="5">
        <v>2094</v>
      </c>
      <c r="I28" s="27"/>
    </row>
    <row r="29" spans="1:9" s="2" customFormat="1" ht="15.75">
      <c r="A29" s="15"/>
      <c r="B29" s="16" t="s">
        <v>3</v>
      </c>
      <c r="C29" s="15"/>
      <c r="D29" s="4">
        <f>SUM(D25:D28)</f>
        <v>8925</v>
      </c>
      <c r="E29" s="4">
        <f>SUM(E25:E28)</f>
        <v>0</v>
      </c>
      <c r="F29" s="4">
        <f>SUM(F25:F28)</f>
        <v>0</v>
      </c>
      <c r="G29" s="4">
        <f>SUM(G25:G28)</f>
        <v>0</v>
      </c>
      <c r="H29" s="4">
        <f>SUM(H25:H28)</f>
        <v>8925</v>
      </c>
      <c r="I29" s="15"/>
    </row>
    <row r="30" spans="1:9" s="2" customFormat="1" ht="18.95" customHeight="1">
      <c r="A30" s="28" t="s">
        <v>26</v>
      </c>
      <c r="B30" s="36" t="s">
        <v>27</v>
      </c>
      <c r="C30" s="13">
        <v>2022</v>
      </c>
      <c r="D30" s="5">
        <f t="shared" ref="D30" si="5">SUM(E30:H30)</f>
        <v>60</v>
      </c>
      <c r="E30" s="5"/>
      <c r="F30" s="5"/>
      <c r="G30" s="5"/>
      <c r="H30" s="5">
        <v>60</v>
      </c>
      <c r="I30" s="28" t="s">
        <v>1</v>
      </c>
    </row>
    <row r="31" spans="1:9" s="2" customFormat="1" ht="18.95" customHeight="1">
      <c r="A31" s="29"/>
      <c r="B31" s="37"/>
      <c r="C31" s="13">
        <v>2023</v>
      </c>
      <c r="D31" s="5">
        <f>SUM(E31:H31)</f>
        <v>60</v>
      </c>
      <c r="E31" s="5"/>
      <c r="F31" s="5"/>
      <c r="G31" s="5"/>
      <c r="H31" s="5">
        <v>60</v>
      </c>
      <c r="I31" s="29"/>
    </row>
    <row r="32" spans="1:9" s="2" customFormat="1" ht="18.95" customHeight="1">
      <c r="A32" s="29"/>
      <c r="B32" s="37"/>
      <c r="C32" s="13">
        <v>2024</v>
      </c>
      <c r="D32" s="5">
        <f>SUM(E32:H32)</f>
        <v>60</v>
      </c>
      <c r="E32" s="5"/>
      <c r="F32" s="5"/>
      <c r="G32" s="5"/>
      <c r="H32" s="5">
        <v>60</v>
      </c>
      <c r="I32" s="29"/>
    </row>
    <row r="33" spans="1:9" s="2" customFormat="1" ht="18.95" customHeight="1">
      <c r="A33" s="30"/>
      <c r="B33" s="38"/>
      <c r="C33" s="13">
        <v>2025</v>
      </c>
      <c r="D33" s="5">
        <f>SUM(E33:H33)</f>
        <v>60</v>
      </c>
      <c r="E33" s="5"/>
      <c r="F33" s="5"/>
      <c r="G33" s="5"/>
      <c r="H33" s="5">
        <v>60</v>
      </c>
      <c r="I33" s="30"/>
    </row>
    <row r="34" spans="1:9" s="2" customFormat="1" ht="15.75">
      <c r="A34" s="15"/>
      <c r="B34" s="16" t="s">
        <v>3</v>
      </c>
      <c r="C34" s="15"/>
      <c r="D34" s="4">
        <f>SUM(D30:D33)</f>
        <v>240</v>
      </c>
      <c r="E34" s="4">
        <f>SUM(E30:E33)</f>
        <v>0</v>
      </c>
      <c r="F34" s="4">
        <f>SUM(F30:F33)</f>
        <v>0</v>
      </c>
      <c r="G34" s="4">
        <f>SUM(G30:G33)</f>
        <v>0</v>
      </c>
      <c r="H34" s="4">
        <f>SUM(H30:H33)</f>
        <v>240</v>
      </c>
      <c r="I34" s="15"/>
    </row>
    <row r="35" spans="1:9" s="2" customFormat="1" ht="15.75" customHeight="1">
      <c r="A35" s="27" t="s">
        <v>28</v>
      </c>
      <c r="B35" s="32" t="s">
        <v>29</v>
      </c>
      <c r="C35" s="14">
        <v>2022</v>
      </c>
      <c r="D35" s="3">
        <f t="shared" ref="D35" si="6">SUM(E35:H35)</f>
        <v>78.2</v>
      </c>
      <c r="E35" s="3"/>
      <c r="F35" s="3">
        <v>78.2</v>
      </c>
      <c r="G35" s="3"/>
      <c r="H35" s="3"/>
      <c r="I35" s="27" t="s">
        <v>1</v>
      </c>
    </row>
    <row r="36" spans="1:9" s="2" customFormat="1" ht="15.75">
      <c r="A36" s="27"/>
      <c r="B36" s="32"/>
      <c r="C36" s="14">
        <v>2023</v>
      </c>
      <c r="D36" s="3">
        <f t="shared" ref="D36:D38" si="7">SUM(E36:H36)</f>
        <v>81.900000000000006</v>
      </c>
      <c r="E36" s="3"/>
      <c r="F36" s="3">
        <v>81.900000000000006</v>
      </c>
      <c r="G36" s="3"/>
      <c r="H36" s="3"/>
      <c r="I36" s="27"/>
    </row>
    <row r="37" spans="1:9" s="2" customFormat="1" ht="15.75">
      <c r="A37" s="27"/>
      <c r="B37" s="32"/>
      <c r="C37" s="14">
        <v>2024</v>
      </c>
      <c r="D37" s="3">
        <f t="shared" ref="D37" si="8">SUM(E37:H37)</f>
        <v>85.3</v>
      </c>
      <c r="E37" s="3"/>
      <c r="F37" s="3">
        <v>85.3</v>
      </c>
      <c r="G37" s="3"/>
      <c r="H37" s="3"/>
      <c r="I37" s="27"/>
    </row>
    <row r="38" spans="1:9" s="2" customFormat="1" ht="15.75">
      <c r="A38" s="27"/>
      <c r="B38" s="32"/>
      <c r="C38" s="14">
        <v>2025</v>
      </c>
      <c r="D38" s="3">
        <f t="shared" si="7"/>
        <v>70</v>
      </c>
      <c r="E38" s="3"/>
      <c r="F38" s="3">
        <v>70</v>
      </c>
      <c r="G38" s="3"/>
      <c r="H38" s="3"/>
      <c r="I38" s="27"/>
    </row>
    <row r="39" spans="1:9" s="2" customFormat="1" ht="15.75">
      <c r="A39" s="15"/>
      <c r="B39" s="16" t="s">
        <v>3</v>
      </c>
      <c r="C39" s="15"/>
      <c r="D39" s="4">
        <f>SUM(D35:D38)</f>
        <v>315.40000000000003</v>
      </c>
      <c r="E39" s="4">
        <f>SUM(E35:E38)</f>
        <v>0</v>
      </c>
      <c r="F39" s="4">
        <f>SUM(F35:F38)</f>
        <v>315.40000000000003</v>
      </c>
      <c r="G39" s="4">
        <f>SUM(G35:G38)</f>
        <v>0</v>
      </c>
      <c r="H39" s="4">
        <f>SUM(H35:H38)</f>
        <v>0</v>
      </c>
      <c r="I39" s="15"/>
    </row>
    <row r="40" spans="1:9" s="2" customFormat="1" ht="15.75" customHeight="1">
      <c r="A40" s="27" t="s">
        <v>30</v>
      </c>
      <c r="B40" s="32" t="s">
        <v>31</v>
      </c>
      <c r="C40" s="14">
        <v>2022</v>
      </c>
      <c r="D40" s="32" t="s">
        <v>2</v>
      </c>
      <c r="E40" s="32"/>
      <c r="F40" s="32"/>
      <c r="G40" s="32"/>
      <c r="H40" s="32"/>
      <c r="I40" s="27" t="s">
        <v>1</v>
      </c>
    </row>
    <row r="41" spans="1:9" s="2" customFormat="1" ht="15.75">
      <c r="A41" s="27"/>
      <c r="B41" s="32"/>
      <c r="C41" s="14">
        <v>2023</v>
      </c>
      <c r="D41" s="32" t="s">
        <v>2</v>
      </c>
      <c r="E41" s="32"/>
      <c r="F41" s="32"/>
      <c r="G41" s="32"/>
      <c r="H41" s="32"/>
      <c r="I41" s="27"/>
    </row>
    <row r="42" spans="1:9" s="2" customFormat="1" ht="15.75">
      <c r="A42" s="27"/>
      <c r="B42" s="32"/>
      <c r="C42" s="14">
        <v>2024</v>
      </c>
      <c r="D42" s="32" t="s">
        <v>2</v>
      </c>
      <c r="E42" s="32"/>
      <c r="F42" s="32"/>
      <c r="G42" s="32"/>
      <c r="H42" s="32"/>
      <c r="I42" s="27"/>
    </row>
    <row r="43" spans="1:9" s="2" customFormat="1" ht="15.75">
      <c r="A43" s="27"/>
      <c r="B43" s="32"/>
      <c r="C43" s="14">
        <v>2025</v>
      </c>
      <c r="D43" s="32" t="s">
        <v>2</v>
      </c>
      <c r="E43" s="32"/>
      <c r="F43" s="32"/>
      <c r="G43" s="32"/>
      <c r="H43" s="32"/>
      <c r="I43" s="27"/>
    </row>
    <row r="44" spans="1:9" s="2" customFormat="1" ht="15.75" customHeight="1">
      <c r="A44" s="27" t="s">
        <v>32</v>
      </c>
      <c r="B44" s="32" t="s">
        <v>33</v>
      </c>
      <c r="C44" s="14">
        <v>2022</v>
      </c>
      <c r="D44" s="32" t="s">
        <v>2</v>
      </c>
      <c r="E44" s="32"/>
      <c r="F44" s="32"/>
      <c r="G44" s="32"/>
      <c r="H44" s="32"/>
      <c r="I44" s="27" t="s">
        <v>1</v>
      </c>
    </row>
    <row r="45" spans="1:9" s="2" customFormat="1" ht="15.75" customHeight="1">
      <c r="A45" s="27"/>
      <c r="B45" s="32"/>
      <c r="C45" s="14">
        <v>2023</v>
      </c>
      <c r="D45" s="32" t="s">
        <v>2</v>
      </c>
      <c r="E45" s="32"/>
      <c r="F45" s="32"/>
      <c r="G45" s="32"/>
      <c r="H45" s="32"/>
      <c r="I45" s="27"/>
    </row>
    <row r="46" spans="1:9" s="2" customFormat="1" ht="15.75" customHeight="1">
      <c r="A46" s="27"/>
      <c r="B46" s="32"/>
      <c r="C46" s="14">
        <v>2024</v>
      </c>
      <c r="D46" s="32" t="s">
        <v>2</v>
      </c>
      <c r="E46" s="32"/>
      <c r="F46" s="32"/>
      <c r="G46" s="32"/>
      <c r="H46" s="32"/>
      <c r="I46" s="27"/>
    </row>
    <row r="47" spans="1:9" s="2" customFormat="1" ht="15.75" customHeight="1">
      <c r="A47" s="27"/>
      <c r="B47" s="32"/>
      <c r="C47" s="14">
        <v>2025</v>
      </c>
      <c r="D47" s="32" t="s">
        <v>2</v>
      </c>
      <c r="E47" s="32"/>
      <c r="F47" s="32"/>
      <c r="G47" s="32"/>
      <c r="H47" s="32"/>
      <c r="I47" s="27"/>
    </row>
    <row r="48" spans="1:9" s="2" customFormat="1" ht="15.75" customHeight="1">
      <c r="A48" s="27" t="s">
        <v>34</v>
      </c>
      <c r="B48" s="32" t="s">
        <v>35</v>
      </c>
      <c r="C48" s="14">
        <v>2022</v>
      </c>
      <c r="D48" s="32" t="s">
        <v>2</v>
      </c>
      <c r="E48" s="32"/>
      <c r="F48" s="32"/>
      <c r="G48" s="32"/>
      <c r="H48" s="32"/>
      <c r="I48" s="27" t="s">
        <v>1</v>
      </c>
    </row>
    <row r="49" spans="1:9" s="2" customFormat="1" ht="15.75" customHeight="1">
      <c r="A49" s="27"/>
      <c r="B49" s="32"/>
      <c r="C49" s="14">
        <v>2023</v>
      </c>
      <c r="D49" s="32" t="s">
        <v>2</v>
      </c>
      <c r="E49" s="32"/>
      <c r="F49" s="32"/>
      <c r="G49" s="32"/>
      <c r="H49" s="32"/>
      <c r="I49" s="27"/>
    </row>
    <row r="50" spans="1:9" s="2" customFormat="1" ht="15.75" customHeight="1">
      <c r="A50" s="27"/>
      <c r="B50" s="32"/>
      <c r="C50" s="14">
        <v>2024</v>
      </c>
      <c r="D50" s="32" t="s">
        <v>2</v>
      </c>
      <c r="E50" s="32"/>
      <c r="F50" s="32"/>
      <c r="G50" s="32"/>
      <c r="H50" s="32"/>
      <c r="I50" s="27"/>
    </row>
    <row r="51" spans="1:9" s="2" customFormat="1" ht="15.75" customHeight="1">
      <c r="A51" s="27"/>
      <c r="B51" s="32"/>
      <c r="C51" s="14">
        <v>2025</v>
      </c>
      <c r="D51" s="32" t="s">
        <v>2</v>
      </c>
      <c r="E51" s="32"/>
      <c r="F51" s="32"/>
      <c r="G51" s="32"/>
      <c r="H51" s="32"/>
      <c r="I51" s="27"/>
    </row>
    <row r="52" spans="1:9" s="2" customFormat="1" ht="31.5">
      <c r="A52" s="23" t="s">
        <v>70</v>
      </c>
      <c r="B52" s="21" t="s">
        <v>71</v>
      </c>
      <c r="C52" s="23">
        <v>2022</v>
      </c>
      <c r="D52" s="3">
        <f t="shared" ref="D52" si="9">SUM(E52:H52)</f>
        <v>763.3</v>
      </c>
      <c r="E52" s="3"/>
      <c r="F52" s="3">
        <v>763.3</v>
      </c>
      <c r="G52" s="3"/>
      <c r="H52" s="3"/>
      <c r="I52" s="23" t="s">
        <v>1</v>
      </c>
    </row>
    <row r="53" spans="1:9" s="2" customFormat="1" ht="15.75" customHeight="1">
      <c r="A53" s="26"/>
      <c r="B53" s="31" t="s">
        <v>12</v>
      </c>
      <c r="C53" s="15">
        <v>2022</v>
      </c>
      <c r="D53" s="4">
        <f>SUM(E53:H53)</f>
        <v>23396.1</v>
      </c>
      <c r="E53" s="4">
        <f>E20+E25+E30+E35</f>
        <v>0</v>
      </c>
      <c r="F53" s="4">
        <f>F20+F25+F30+F35+F52</f>
        <v>841.5</v>
      </c>
      <c r="G53" s="4">
        <f t="shared" ref="G53:H56" si="10">G20+G25+G30+G35</f>
        <v>20217.599999999999</v>
      </c>
      <c r="H53" s="4">
        <f t="shared" si="10"/>
        <v>2337</v>
      </c>
      <c r="I53" s="26"/>
    </row>
    <row r="54" spans="1:9" s="2" customFormat="1" ht="15.75">
      <c r="A54" s="26"/>
      <c r="B54" s="31"/>
      <c r="C54" s="15">
        <v>2023</v>
      </c>
      <c r="D54" s="4">
        <f t="shared" ref="D54:D56" si="11">SUM(E54:H54)</f>
        <v>20585.100000000002</v>
      </c>
      <c r="E54" s="4">
        <f>E21+E26+E31+E36</f>
        <v>0</v>
      </c>
      <c r="F54" s="4">
        <f>F21+F26+F31+F36</f>
        <v>81.900000000000006</v>
      </c>
      <c r="G54" s="4">
        <f t="shared" si="10"/>
        <v>18166.2</v>
      </c>
      <c r="H54" s="4">
        <f t="shared" si="10"/>
        <v>2337</v>
      </c>
      <c r="I54" s="26"/>
    </row>
    <row r="55" spans="1:9" s="2" customFormat="1" ht="15.75">
      <c r="A55" s="26"/>
      <c r="B55" s="31"/>
      <c r="C55" s="15">
        <v>2024</v>
      </c>
      <c r="D55" s="4">
        <f t="shared" ref="D55" si="12">SUM(E55:H55)</f>
        <v>20752.8</v>
      </c>
      <c r="E55" s="4">
        <f>E22+E27+E32+E37</f>
        <v>0</v>
      </c>
      <c r="F55" s="4">
        <f>F22+F27+F32+F37</f>
        <v>85.3</v>
      </c>
      <c r="G55" s="4">
        <f t="shared" si="10"/>
        <v>18330.5</v>
      </c>
      <c r="H55" s="4">
        <f t="shared" si="10"/>
        <v>2337</v>
      </c>
      <c r="I55" s="26"/>
    </row>
    <row r="56" spans="1:9" s="2" customFormat="1" ht="15.75">
      <c r="A56" s="26"/>
      <c r="B56" s="31"/>
      <c r="C56" s="15">
        <v>2025</v>
      </c>
      <c r="D56" s="4">
        <f t="shared" si="11"/>
        <v>17185.5</v>
      </c>
      <c r="E56" s="4">
        <f>E23+E28+E33+E38</f>
        <v>0</v>
      </c>
      <c r="F56" s="4">
        <f>F23+F28+F33+F38</f>
        <v>70</v>
      </c>
      <c r="G56" s="4">
        <f t="shared" si="10"/>
        <v>14961.5</v>
      </c>
      <c r="H56" s="4">
        <f t="shared" si="10"/>
        <v>2154</v>
      </c>
      <c r="I56" s="26"/>
    </row>
    <row r="57" spans="1:9" s="2" customFormat="1" ht="31.5">
      <c r="A57" s="15"/>
      <c r="B57" s="16" t="s">
        <v>36</v>
      </c>
      <c r="C57" s="15"/>
      <c r="D57" s="4">
        <f>SUM(D53:D56)</f>
        <v>81919.5</v>
      </c>
      <c r="E57" s="4">
        <f>SUM(E53:E56)</f>
        <v>0</v>
      </c>
      <c r="F57" s="4">
        <f>SUM(F53:F56)</f>
        <v>1078.6999999999998</v>
      </c>
      <c r="G57" s="4">
        <f>SUM(G53:G56)</f>
        <v>71675.8</v>
      </c>
      <c r="H57" s="4">
        <f>SUM(H53:H56)</f>
        <v>9165</v>
      </c>
      <c r="I57" s="15"/>
    </row>
    <row r="58" spans="1:9" s="2" customFormat="1" ht="15.75" customHeight="1">
      <c r="A58" s="26" t="s">
        <v>37</v>
      </c>
      <c r="B58" s="26"/>
      <c r="C58" s="26"/>
      <c r="D58" s="26"/>
      <c r="E58" s="26"/>
      <c r="F58" s="26"/>
      <c r="G58" s="26"/>
      <c r="H58" s="26"/>
      <c r="I58" s="26"/>
    </row>
    <row r="59" spans="1:9" s="2" customFormat="1" ht="15.75" customHeight="1">
      <c r="A59" s="27" t="s">
        <v>38</v>
      </c>
      <c r="B59" s="32" t="s">
        <v>39</v>
      </c>
      <c r="C59" s="14">
        <v>2022</v>
      </c>
      <c r="D59" s="32" t="s">
        <v>2</v>
      </c>
      <c r="E59" s="32"/>
      <c r="F59" s="32"/>
      <c r="G59" s="32"/>
      <c r="H59" s="32"/>
      <c r="I59" s="27" t="s">
        <v>1</v>
      </c>
    </row>
    <row r="60" spans="1:9" s="2" customFormat="1" ht="15.75">
      <c r="A60" s="27"/>
      <c r="B60" s="32"/>
      <c r="C60" s="14">
        <v>2023</v>
      </c>
      <c r="D60" s="32" t="s">
        <v>2</v>
      </c>
      <c r="E60" s="32"/>
      <c r="F60" s="32"/>
      <c r="G60" s="32"/>
      <c r="H60" s="32"/>
      <c r="I60" s="27"/>
    </row>
    <row r="61" spans="1:9" s="2" customFormat="1" ht="15.75">
      <c r="A61" s="27"/>
      <c r="B61" s="32"/>
      <c r="C61" s="14">
        <v>2024</v>
      </c>
      <c r="D61" s="32" t="s">
        <v>2</v>
      </c>
      <c r="E61" s="32"/>
      <c r="F61" s="32"/>
      <c r="G61" s="32"/>
      <c r="H61" s="32"/>
      <c r="I61" s="27"/>
    </row>
    <row r="62" spans="1:9" s="2" customFormat="1" ht="15.75">
      <c r="A62" s="27"/>
      <c r="B62" s="32"/>
      <c r="C62" s="14">
        <v>2025</v>
      </c>
      <c r="D62" s="32" t="s">
        <v>2</v>
      </c>
      <c r="E62" s="32"/>
      <c r="F62" s="32"/>
      <c r="G62" s="32"/>
      <c r="H62" s="32"/>
      <c r="I62" s="27"/>
    </row>
    <row r="63" spans="1:9" s="2" customFormat="1" ht="15.75" customHeight="1">
      <c r="A63" s="27" t="s">
        <v>40</v>
      </c>
      <c r="B63" s="32" t="s">
        <v>41</v>
      </c>
      <c r="C63" s="13">
        <v>2022</v>
      </c>
      <c r="D63" s="5">
        <f t="shared" ref="D63" si="13">SUM(E63:H63)</f>
        <v>0</v>
      </c>
      <c r="E63" s="5"/>
      <c r="F63" s="5"/>
      <c r="G63" s="5">
        <f>50-50</f>
        <v>0</v>
      </c>
      <c r="H63" s="5"/>
      <c r="I63" s="27" t="s">
        <v>4</v>
      </c>
    </row>
    <row r="64" spans="1:9" s="2" customFormat="1" ht="15.75">
      <c r="A64" s="27"/>
      <c r="B64" s="32"/>
      <c r="C64" s="13">
        <v>2023</v>
      </c>
      <c r="D64" s="5">
        <f>SUM(E64:H64)</f>
        <v>50</v>
      </c>
      <c r="E64" s="5"/>
      <c r="F64" s="5"/>
      <c r="G64" s="5">
        <v>50</v>
      </c>
      <c r="H64" s="5"/>
      <c r="I64" s="27"/>
    </row>
    <row r="65" spans="1:9" s="2" customFormat="1" ht="15.75">
      <c r="A65" s="27"/>
      <c r="B65" s="32"/>
      <c r="C65" s="13">
        <v>2024</v>
      </c>
      <c r="D65" s="5">
        <f>SUM(E65:H65)</f>
        <v>50</v>
      </c>
      <c r="E65" s="5"/>
      <c r="F65" s="5"/>
      <c r="G65" s="5">
        <v>50</v>
      </c>
      <c r="H65" s="5"/>
      <c r="I65" s="27"/>
    </row>
    <row r="66" spans="1:9" s="2" customFormat="1" ht="15.75">
      <c r="A66" s="27"/>
      <c r="B66" s="32"/>
      <c r="C66" s="13">
        <v>2025</v>
      </c>
      <c r="D66" s="5">
        <f>SUM(E66:H66)</f>
        <v>50</v>
      </c>
      <c r="E66" s="5"/>
      <c r="F66" s="5"/>
      <c r="G66" s="5">
        <v>50</v>
      </c>
      <c r="H66" s="5"/>
      <c r="I66" s="27"/>
    </row>
    <row r="67" spans="1:9" s="2" customFormat="1" ht="15.75">
      <c r="A67" s="15"/>
      <c r="B67" s="16" t="s">
        <v>3</v>
      </c>
      <c r="C67" s="15"/>
      <c r="D67" s="4">
        <f>SUM(D63:D66)</f>
        <v>150</v>
      </c>
      <c r="E67" s="4">
        <f>SUM(E63:E66)</f>
        <v>0</v>
      </c>
      <c r="F67" s="4">
        <f>SUM(F63:F66)</f>
        <v>0</v>
      </c>
      <c r="G67" s="4">
        <f>SUM(G63:G66)</f>
        <v>150</v>
      </c>
      <c r="H67" s="4">
        <f>SUM(H63:H66)</f>
        <v>0</v>
      </c>
      <c r="I67" s="15"/>
    </row>
    <row r="68" spans="1:9" s="2" customFormat="1" ht="15.75" customHeight="1">
      <c r="A68" s="27" t="s">
        <v>42</v>
      </c>
      <c r="B68" s="32" t="s">
        <v>43</v>
      </c>
      <c r="C68" s="13">
        <v>2022</v>
      </c>
      <c r="D68" s="33" t="s">
        <v>2</v>
      </c>
      <c r="E68" s="34"/>
      <c r="F68" s="34"/>
      <c r="G68" s="34"/>
      <c r="H68" s="35"/>
      <c r="I68" s="27" t="s">
        <v>1</v>
      </c>
    </row>
    <row r="69" spans="1:9" s="2" customFormat="1" ht="15.75">
      <c r="A69" s="27"/>
      <c r="B69" s="32"/>
      <c r="C69" s="13">
        <v>2023</v>
      </c>
      <c r="D69" s="33" t="s">
        <v>2</v>
      </c>
      <c r="E69" s="34"/>
      <c r="F69" s="34"/>
      <c r="G69" s="34"/>
      <c r="H69" s="35"/>
      <c r="I69" s="27"/>
    </row>
    <row r="70" spans="1:9" s="2" customFormat="1" ht="15.75">
      <c r="A70" s="27"/>
      <c r="B70" s="32"/>
      <c r="C70" s="13">
        <v>2024</v>
      </c>
      <c r="D70" s="33" t="s">
        <v>2</v>
      </c>
      <c r="E70" s="34"/>
      <c r="F70" s="34"/>
      <c r="G70" s="34"/>
      <c r="H70" s="35"/>
      <c r="I70" s="27"/>
    </row>
    <row r="71" spans="1:9" s="2" customFormat="1" ht="15.75">
      <c r="A71" s="27"/>
      <c r="B71" s="32"/>
      <c r="C71" s="13">
        <v>2025</v>
      </c>
      <c r="D71" s="33" t="s">
        <v>2</v>
      </c>
      <c r="E71" s="34"/>
      <c r="F71" s="34"/>
      <c r="G71" s="34"/>
      <c r="H71" s="35"/>
      <c r="I71" s="27"/>
    </row>
    <row r="72" spans="1:9" s="2" customFormat="1" ht="15.75" customHeight="1">
      <c r="A72" s="26"/>
      <c r="B72" s="31" t="s">
        <v>44</v>
      </c>
      <c r="C72" s="10">
        <v>2022</v>
      </c>
      <c r="D72" s="4">
        <f>SUM(E72:H72)</f>
        <v>0</v>
      </c>
      <c r="E72" s="4">
        <f t="shared" ref="E72:H75" si="14">E63</f>
        <v>0</v>
      </c>
      <c r="F72" s="4">
        <f t="shared" si="14"/>
        <v>0</v>
      </c>
      <c r="G72" s="4">
        <f t="shared" si="14"/>
        <v>0</v>
      </c>
      <c r="H72" s="4">
        <f t="shared" si="14"/>
        <v>0</v>
      </c>
      <c r="I72" s="26"/>
    </row>
    <row r="73" spans="1:9" s="2" customFormat="1" ht="15.75">
      <c r="A73" s="26"/>
      <c r="B73" s="31"/>
      <c r="C73" s="10">
        <v>2023</v>
      </c>
      <c r="D73" s="4">
        <f t="shared" ref="D73:D75" si="15">SUM(E73:H73)</f>
        <v>50</v>
      </c>
      <c r="E73" s="4">
        <f t="shared" si="14"/>
        <v>0</v>
      </c>
      <c r="F73" s="4">
        <f t="shared" si="14"/>
        <v>0</v>
      </c>
      <c r="G73" s="4">
        <f t="shared" si="14"/>
        <v>50</v>
      </c>
      <c r="H73" s="4">
        <f t="shared" si="14"/>
        <v>0</v>
      </c>
      <c r="I73" s="26"/>
    </row>
    <row r="74" spans="1:9" s="2" customFormat="1" ht="15.75">
      <c r="A74" s="26"/>
      <c r="B74" s="31"/>
      <c r="C74" s="10">
        <v>2024</v>
      </c>
      <c r="D74" s="4">
        <f t="shared" ref="D74" si="16">SUM(E74:H74)</f>
        <v>50</v>
      </c>
      <c r="E74" s="4">
        <f t="shared" si="14"/>
        <v>0</v>
      </c>
      <c r="F74" s="4">
        <f t="shared" si="14"/>
        <v>0</v>
      </c>
      <c r="G74" s="4">
        <f t="shared" si="14"/>
        <v>50</v>
      </c>
      <c r="H74" s="4">
        <f t="shared" si="14"/>
        <v>0</v>
      </c>
      <c r="I74" s="26"/>
    </row>
    <row r="75" spans="1:9" s="2" customFormat="1" ht="15.75">
      <c r="A75" s="26"/>
      <c r="B75" s="31"/>
      <c r="C75" s="10">
        <v>2025</v>
      </c>
      <c r="D75" s="4">
        <f t="shared" si="15"/>
        <v>50</v>
      </c>
      <c r="E75" s="4">
        <f t="shared" si="14"/>
        <v>0</v>
      </c>
      <c r="F75" s="4">
        <f t="shared" si="14"/>
        <v>0</v>
      </c>
      <c r="G75" s="4">
        <f t="shared" si="14"/>
        <v>50</v>
      </c>
      <c r="H75" s="4">
        <f t="shared" si="14"/>
        <v>0</v>
      </c>
      <c r="I75" s="26"/>
    </row>
    <row r="76" spans="1:9" s="2" customFormat="1" ht="31.5">
      <c r="A76" s="15"/>
      <c r="B76" s="16" t="s">
        <v>45</v>
      </c>
      <c r="C76" s="15"/>
      <c r="D76" s="4">
        <f>SUM(D72:D75)</f>
        <v>150</v>
      </c>
      <c r="E76" s="4">
        <f>SUM(E72:E75)</f>
        <v>0</v>
      </c>
      <c r="F76" s="4">
        <f>SUM(F72:F75)</f>
        <v>0</v>
      </c>
      <c r="G76" s="4">
        <f>SUM(G72:G75)</f>
        <v>150</v>
      </c>
      <c r="H76" s="4">
        <f>SUM(H72:H75)</f>
        <v>0</v>
      </c>
      <c r="I76" s="15"/>
    </row>
    <row r="77" spans="1:9" s="2" customFormat="1" ht="15.75" customHeight="1">
      <c r="A77" s="26" t="s">
        <v>46</v>
      </c>
      <c r="B77" s="26"/>
      <c r="C77" s="26"/>
      <c r="D77" s="26"/>
      <c r="E77" s="26"/>
      <c r="F77" s="26"/>
      <c r="G77" s="26"/>
      <c r="H77" s="26"/>
      <c r="I77" s="26"/>
    </row>
    <row r="78" spans="1:9" s="2" customFormat="1" ht="15.75" customHeight="1">
      <c r="A78" s="27" t="s">
        <v>47</v>
      </c>
      <c r="B78" s="32" t="s">
        <v>48</v>
      </c>
      <c r="C78" s="14">
        <v>2022</v>
      </c>
      <c r="D78" s="3">
        <f t="shared" ref="D78" si="17">SUM(E78:H78)</f>
        <v>21665</v>
      </c>
      <c r="E78" s="3"/>
      <c r="F78" s="3"/>
      <c r="G78" s="3">
        <v>21665</v>
      </c>
      <c r="H78" s="3"/>
      <c r="I78" s="27" t="s">
        <v>1</v>
      </c>
    </row>
    <row r="79" spans="1:9" s="2" customFormat="1" ht="15.75">
      <c r="A79" s="27"/>
      <c r="B79" s="32"/>
      <c r="C79" s="14">
        <v>2023</v>
      </c>
      <c r="D79" s="3">
        <f t="shared" ref="D79:D81" si="18">SUM(E79:H79)</f>
        <v>21665</v>
      </c>
      <c r="E79" s="3"/>
      <c r="F79" s="3"/>
      <c r="G79" s="3">
        <v>21665</v>
      </c>
      <c r="H79" s="3"/>
      <c r="I79" s="27"/>
    </row>
    <row r="80" spans="1:9" s="2" customFormat="1" ht="15.75">
      <c r="A80" s="27"/>
      <c r="B80" s="32"/>
      <c r="C80" s="14">
        <v>2024</v>
      </c>
      <c r="D80" s="3">
        <f t="shared" si="18"/>
        <v>21665</v>
      </c>
      <c r="E80" s="3"/>
      <c r="F80" s="3"/>
      <c r="G80" s="3">
        <v>21665</v>
      </c>
      <c r="H80" s="3"/>
      <c r="I80" s="27"/>
    </row>
    <row r="81" spans="1:9" s="2" customFormat="1" ht="15.75">
      <c r="A81" s="27"/>
      <c r="B81" s="32"/>
      <c r="C81" s="14">
        <v>2025</v>
      </c>
      <c r="D81" s="3">
        <f t="shared" si="18"/>
        <v>20030.400000000001</v>
      </c>
      <c r="E81" s="3"/>
      <c r="F81" s="3"/>
      <c r="G81" s="3">
        <v>20030.400000000001</v>
      </c>
      <c r="H81" s="3"/>
      <c r="I81" s="27"/>
    </row>
    <row r="82" spans="1:9" s="2" customFormat="1" ht="15.75">
      <c r="A82" s="15"/>
      <c r="B82" s="16" t="s">
        <v>3</v>
      </c>
      <c r="C82" s="15"/>
      <c r="D82" s="4">
        <f>SUM(D78:D81)</f>
        <v>85025.4</v>
      </c>
      <c r="E82" s="4">
        <f>SUM(E78:E81)</f>
        <v>0</v>
      </c>
      <c r="F82" s="4">
        <f>SUM(F78:F81)</f>
        <v>0</v>
      </c>
      <c r="G82" s="4">
        <f>SUM(G78:G81)</f>
        <v>85025.4</v>
      </c>
      <c r="H82" s="4">
        <f>SUM(H78:H81)</f>
        <v>0</v>
      </c>
      <c r="I82" s="15"/>
    </row>
    <row r="83" spans="1:9" s="2" customFormat="1" ht="15.75" customHeight="1">
      <c r="A83" s="27" t="s">
        <v>49</v>
      </c>
      <c r="B83" s="32" t="s">
        <v>50</v>
      </c>
      <c r="C83" s="14">
        <v>2022</v>
      </c>
      <c r="D83" s="3">
        <f t="shared" ref="D83" si="19">SUM(E83:H83)</f>
        <v>139708.1</v>
      </c>
      <c r="E83" s="3"/>
      <c r="F83" s="3">
        <v>139708.1</v>
      </c>
      <c r="G83" s="3"/>
      <c r="H83" s="3"/>
      <c r="I83" s="27" t="s">
        <v>1</v>
      </c>
    </row>
    <row r="84" spans="1:9" s="2" customFormat="1" ht="15.75">
      <c r="A84" s="27"/>
      <c r="B84" s="32"/>
      <c r="C84" s="14">
        <v>2023</v>
      </c>
      <c r="D84" s="3">
        <f t="shared" ref="D84:D86" si="20">SUM(E84:H84)</f>
        <v>144982</v>
      </c>
      <c r="E84" s="3"/>
      <c r="F84" s="3">
        <v>144982</v>
      </c>
      <c r="G84" s="3"/>
      <c r="H84" s="3"/>
      <c r="I84" s="27"/>
    </row>
    <row r="85" spans="1:9" s="2" customFormat="1" ht="15.75">
      <c r="A85" s="27"/>
      <c r="B85" s="32"/>
      <c r="C85" s="14">
        <v>2024</v>
      </c>
      <c r="D85" s="3">
        <f t="shared" ref="D85" si="21">SUM(E85:H85)</f>
        <v>150453.1</v>
      </c>
      <c r="E85" s="3"/>
      <c r="F85" s="3">
        <v>150453.1</v>
      </c>
      <c r="G85" s="3"/>
      <c r="H85" s="3"/>
      <c r="I85" s="27"/>
    </row>
    <row r="86" spans="1:9" s="2" customFormat="1" ht="15.75">
      <c r="A86" s="27"/>
      <c r="B86" s="32"/>
      <c r="C86" s="14">
        <v>2025</v>
      </c>
      <c r="D86" s="3">
        <f t="shared" si="20"/>
        <v>135693.6</v>
      </c>
      <c r="E86" s="3"/>
      <c r="F86" s="3">
        <v>135693.6</v>
      </c>
      <c r="G86" s="3"/>
      <c r="H86" s="3"/>
      <c r="I86" s="27"/>
    </row>
    <row r="87" spans="1:9" s="2" customFormat="1" ht="15.75">
      <c r="A87" s="15"/>
      <c r="B87" s="16" t="s">
        <v>3</v>
      </c>
      <c r="C87" s="15"/>
      <c r="D87" s="4">
        <f>SUM(D83:D86)</f>
        <v>570836.79999999993</v>
      </c>
      <c r="E87" s="4">
        <f>SUM(E83:E86)</f>
        <v>0</v>
      </c>
      <c r="F87" s="4">
        <f>SUM(F83:F86)</f>
        <v>570836.79999999993</v>
      </c>
      <c r="G87" s="4">
        <f>SUM(G83:G86)</f>
        <v>0</v>
      </c>
      <c r="H87" s="4">
        <f>SUM(H83:H86)</f>
        <v>0</v>
      </c>
      <c r="I87" s="15"/>
    </row>
    <row r="88" spans="1:9" s="2" customFormat="1" ht="15.75" customHeight="1">
      <c r="A88" s="27" t="s">
        <v>51</v>
      </c>
      <c r="B88" s="32" t="s">
        <v>52</v>
      </c>
      <c r="C88" s="14">
        <v>2022</v>
      </c>
      <c r="D88" s="3">
        <f t="shared" ref="D88" si="22">SUM(E88:H88)</f>
        <v>2641.2</v>
      </c>
      <c r="E88" s="3"/>
      <c r="F88" s="3"/>
      <c r="G88" s="3">
        <v>2641.2</v>
      </c>
      <c r="H88" s="3"/>
      <c r="I88" s="27" t="s">
        <v>1</v>
      </c>
    </row>
    <row r="89" spans="1:9" s="2" customFormat="1" ht="15.75">
      <c r="A89" s="27"/>
      <c r="B89" s="32"/>
      <c r="C89" s="14">
        <v>2023</v>
      </c>
      <c r="D89" s="3">
        <f t="shared" ref="D89:D91" si="23">SUM(E89:H89)</f>
        <v>2641.2</v>
      </c>
      <c r="E89" s="3"/>
      <c r="F89" s="3"/>
      <c r="G89" s="3">
        <v>2641.2</v>
      </c>
      <c r="H89" s="3"/>
      <c r="I89" s="27"/>
    </row>
    <row r="90" spans="1:9" s="2" customFormat="1" ht="15.75">
      <c r="A90" s="27"/>
      <c r="B90" s="32"/>
      <c r="C90" s="14">
        <v>2024</v>
      </c>
      <c r="D90" s="3">
        <f t="shared" ref="D90" si="24">SUM(E90:H90)</f>
        <v>2641.2</v>
      </c>
      <c r="E90" s="3"/>
      <c r="F90" s="3"/>
      <c r="G90" s="3">
        <v>2641.2</v>
      </c>
      <c r="H90" s="3"/>
      <c r="I90" s="27"/>
    </row>
    <row r="91" spans="1:9" s="2" customFormat="1" ht="15.75">
      <c r="A91" s="27"/>
      <c r="B91" s="32"/>
      <c r="C91" s="14">
        <v>2025</v>
      </c>
      <c r="D91" s="3">
        <f t="shared" si="23"/>
        <v>2301</v>
      </c>
      <c r="E91" s="3"/>
      <c r="F91" s="3"/>
      <c r="G91" s="3">
        <v>2301</v>
      </c>
      <c r="H91" s="3"/>
      <c r="I91" s="27"/>
    </row>
    <row r="92" spans="1:9" s="2" customFormat="1" ht="15.75">
      <c r="A92" s="15"/>
      <c r="B92" s="16" t="s">
        <v>3</v>
      </c>
      <c r="C92" s="15"/>
      <c r="D92" s="4">
        <f>SUM(D88:D91)</f>
        <v>10224.599999999999</v>
      </c>
      <c r="E92" s="4">
        <f>SUM(E88:E91)</f>
        <v>0</v>
      </c>
      <c r="F92" s="4">
        <f>SUM(F88:F91)</f>
        <v>0</v>
      </c>
      <c r="G92" s="4">
        <f>SUM(G88:G91)</f>
        <v>10224.599999999999</v>
      </c>
      <c r="H92" s="4">
        <f>SUM(H88:H91)</f>
        <v>0</v>
      </c>
      <c r="I92" s="15"/>
    </row>
    <row r="93" spans="1:9" s="2" customFormat="1" ht="24" customHeight="1">
      <c r="A93" s="27" t="s">
        <v>53</v>
      </c>
      <c r="B93" s="32" t="s">
        <v>54</v>
      </c>
      <c r="C93" s="14">
        <v>2022</v>
      </c>
      <c r="D93" s="3">
        <f t="shared" ref="D93" si="25">SUM(E93:H93)</f>
        <v>2119.3000000000002</v>
      </c>
      <c r="E93" s="3"/>
      <c r="F93" s="3"/>
      <c r="G93" s="3">
        <f>2001.2+118.1</f>
        <v>2119.3000000000002</v>
      </c>
      <c r="H93" s="3"/>
      <c r="I93" s="27" t="s">
        <v>1</v>
      </c>
    </row>
    <row r="94" spans="1:9" s="2" customFormat="1" ht="24" customHeight="1">
      <c r="A94" s="27"/>
      <c r="B94" s="32"/>
      <c r="C94" s="14">
        <v>2023</v>
      </c>
      <c r="D94" s="3">
        <f t="shared" ref="D94:D96" si="26">SUM(E94:H94)</f>
        <v>2061.5</v>
      </c>
      <c r="E94" s="3"/>
      <c r="F94" s="3"/>
      <c r="G94" s="3">
        <v>2061.5</v>
      </c>
      <c r="H94" s="3"/>
      <c r="I94" s="27"/>
    </row>
    <row r="95" spans="1:9" s="2" customFormat="1" ht="24" customHeight="1">
      <c r="A95" s="27"/>
      <c r="B95" s="32"/>
      <c r="C95" s="14">
        <v>2024</v>
      </c>
      <c r="D95" s="3">
        <f t="shared" ref="D95" si="27">SUM(E95:H95)</f>
        <v>2124</v>
      </c>
      <c r="E95" s="3"/>
      <c r="F95" s="3"/>
      <c r="G95" s="3">
        <v>2124</v>
      </c>
      <c r="H95" s="3"/>
      <c r="I95" s="27"/>
    </row>
    <row r="96" spans="1:9" s="2" customFormat="1" ht="24" customHeight="1">
      <c r="A96" s="27"/>
      <c r="B96" s="32"/>
      <c r="C96" s="14">
        <v>2025</v>
      </c>
      <c r="D96" s="3">
        <f t="shared" si="26"/>
        <v>2749.9</v>
      </c>
      <c r="E96" s="3"/>
      <c r="F96" s="3"/>
      <c r="G96" s="3">
        <v>2749.9</v>
      </c>
      <c r="H96" s="3"/>
      <c r="I96" s="27"/>
    </row>
    <row r="97" spans="1:9" s="2" customFormat="1" ht="15.75">
      <c r="A97" s="15"/>
      <c r="B97" s="16" t="s">
        <v>3</v>
      </c>
      <c r="C97" s="15"/>
      <c r="D97" s="4">
        <f>SUM(D93:D96)</f>
        <v>9054.7000000000007</v>
      </c>
      <c r="E97" s="4">
        <f>SUM(E93:E96)</f>
        <v>0</v>
      </c>
      <c r="F97" s="4">
        <f>SUM(F93:F96)</f>
        <v>0</v>
      </c>
      <c r="G97" s="4">
        <f>SUM(G93:G96)</f>
        <v>9054.7000000000007</v>
      </c>
      <c r="H97" s="4">
        <f>SUM(H93:H96)</f>
        <v>0</v>
      </c>
      <c r="I97" s="15"/>
    </row>
    <row r="98" spans="1:9" s="2" customFormat="1" ht="78.75">
      <c r="A98" s="14" t="s">
        <v>58</v>
      </c>
      <c r="B98" s="12" t="s">
        <v>60</v>
      </c>
      <c r="C98" s="14">
        <v>2022</v>
      </c>
      <c r="D98" s="3">
        <f t="shared" ref="D98:D101" si="28">SUM(E98:H98)</f>
        <v>600</v>
      </c>
      <c r="E98" s="3"/>
      <c r="F98" s="3"/>
      <c r="G98" s="3">
        <v>600</v>
      </c>
      <c r="H98" s="3"/>
      <c r="I98" s="14" t="s">
        <v>1</v>
      </c>
    </row>
    <row r="99" spans="1:9" s="2" customFormat="1" ht="47.25">
      <c r="A99" s="14" t="s">
        <v>59</v>
      </c>
      <c r="B99" s="12" t="s">
        <v>61</v>
      </c>
      <c r="C99" s="14">
        <v>2022</v>
      </c>
      <c r="D99" s="3">
        <f t="shared" si="28"/>
        <v>0</v>
      </c>
      <c r="E99" s="3"/>
      <c r="F99" s="3"/>
      <c r="G99" s="3">
        <f>600-600</f>
        <v>0</v>
      </c>
      <c r="H99" s="3"/>
      <c r="I99" s="14" t="s">
        <v>1</v>
      </c>
    </row>
    <row r="100" spans="1:9" s="2" customFormat="1" ht="47.25">
      <c r="A100" s="20" t="s">
        <v>64</v>
      </c>
      <c r="B100" s="19" t="s">
        <v>65</v>
      </c>
      <c r="C100" s="20">
        <v>2022</v>
      </c>
      <c r="D100" s="3">
        <f t="shared" ref="D100" si="29">SUM(E100:H100)</f>
        <v>2750</v>
      </c>
      <c r="E100" s="3"/>
      <c r="F100" s="3"/>
      <c r="G100" s="3">
        <v>2750</v>
      </c>
      <c r="H100" s="3"/>
      <c r="I100" s="20" t="s">
        <v>1</v>
      </c>
    </row>
    <row r="101" spans="1:9" s="2" customFormat="1" ht="63">
      <c r="A101" s="20" t="s">
        <v>66</v>
      </c>
      <c r="B101" s="19" t="s">
        <v>68</v>
      </c>
      <c r="C101" s="20">
        <v>2022</v>
      </c>
      <c r="D101" s="3">
        <f t="shared" si="28"/>
        <v>25299</v>
      </c>
      <c r="E101" s="3"/>
      <c r="F101" s="3"/>
      <c r="G101" s="3">
        <f>21500+3799</f>
        <v>25299</v>
      </c>
      <c r="H101" s="3"/>
      <c r="I101" s="20" t="s">
        <v>1</v>
      </c>
    </row>
    <row r="102" spans="1:9" s="2" customFormat="1" ht="63">
      <c r="A102" s="17" t="s">
        <v>67</v>
      </c>
      <c r="B102" s="18" t="s">
        <v>69</v>
      </c>
      <c r="C102" s="17">
        <v>2022</v>
      </c>
      <c r="D102" s="3">
        <f t="shared" ref="D102" si="30">SUM(E102:H102)</f>
        <v>1000</v>
      </c>
      <c r="E102" s="3"/>
      <c r="F102" s="3"/>
      <c r="G102" s="3">
        <v>1000</v>
      </c>
      <c r="H102" s="3"/>
      <c r="I102" s="17" t="s">
        <v>1</v>
      </c>
    </row>
    <row r="103" spans="1:9" s="2" customFormat="1" ht="78.75">
      <c r="A103" s="23" t="s">
        <v>72</v>
      </c>
      <c r="B103" s="21" t="s">
        <v>76</v>
      </c>
      <c r="C103" s="23">
        <v>2022</v>
      </c>
      <c r="D103" s="3">
        <f t="shared" ref="D103" si="31">SUM(E103:H103)</f>
        <v>796.2</v>
      </c>
      <c r="E103" s="3"/>
      <c r="F103" s="3">
        <v>796.2</v>
      </c>
      <c r="G103" s="3"/>
      <c r="H103" s="3"/>
      <c r="I103" s="23" t="s">
        <v>1</v>
      </c>
    </row>
    <row r="104" spans="1:9" s="2" customFormat="1" ht="78.75">
      <c r="A104" s="23" t="s">
        <v>73</v>
      </c>
      <c r="B104" s="21" t="s">
        <v>77</v>
      </c>
      <c r="C104" s="23">
        <v>2022</v>
      </c>
      <c r="D104" s="3">
        <f t="shared" ref="D104" si="32">SUM(E104:H104)</f>
        <v>5429.8</v>
      </c>
      <c r="E104" s="3"/>
      <c r="F104" s="3"/>
      <c r="G104" s="3">
        <v>5429.8</v>
      </c>
      <c r="H104" s="3"/>
      <c r="I104" s="23" t="s">
        <v>1</v>
      </c>
    </row>
    <row r="105" spans="1:9" s="2" customFormat="1" ht="63">
      <c r="A105" s="23" t="s">
        <v>74</v>
      </c>
      <c r="B105" s="21" t="s">
        <v>78</v>
      </c>
      <c r="C105" s="23">
        <v>2022</v>
      </c>
      <c r="D105" s="3">
        <f>SUM(E105:H105)</f>
        <v>6398.2</v>
      </c>
      <c r="E105" s="3"/>
      <c r="F105" s="3"/>
      <c r="G105" s="3">
        <v>6398.2</v>
      </c>
      <c r="H105" s="3"/>
      <c r="I105" s="23" t="s">
        <v>1</v>
      </c>
    </row>
    <row r="106" spans="1:9" s="2" customFormat="1" ht="24" customHeight="1">
      <c r="A106" s="27" t="s">
        <v>75</v>
      </c>
      <c r="B106" s="32" t="s">
        <v>79</v>
      </c>
      <c r="C106" s="23">
        <v>2022</v>
      </c>
      <c r="D106" s="3">
        <f t="shared" ref="D106" si="33">SUM(E106:H106)</f>
        <v>395.5</v>
      </c>
      <c r="E106" s="3"/>
      <c r="F106" s="3"/>
      <c r="G106" s="3">
        <v>395.5</v>
      </c>
      <c r="H106" s="3"/>
      <c r="I106" s="27" t="s">
        <v>1</v>
      </c>
    </row>
    <row r="107" spans="1:9" s="2" customFormat="1" ht="24" customHeight="1">
      <c r="A107" s="27"/>
      <c r="B107" s="32"/>
      <c r="C107" s="23">
        <v>2023</v>
      </c>
      <c r="D107" s="3">
        <f t="shared" ref="D107" si="34">SUM(E107:H107)</f>
        <v>7363.6</v>
      </c>
      <c r="E107" s="3"/>
      <c r="F107" s="3"/>
      <c r="G107" s="3">
        <v>7363.6</v>
      </c>
      <c r="H107" s="3"/>
      <c r="I107" s="27"/>
    </row>
    <row r="108" spans="1:9" s="2" customFormat="1" ht="24" customHeight="1">
      <c r="A108" s="27"/>
      <c r="B108" s="32"/>
      <c r="C108" s="23">
        <v>2024</v>
      </c>
      <c r="D108" s="3">
        <f t="shared" ref="D108" si="35">SUM(E108:H108)</f>
        <v>7826.6</v>
      </c>
      <c r="E108" s="3"/>
      <c r="F108" s="3"/>
      <c r="G108" s="3">
        <v>7826.6</v>
      </c>
      <c r="H108" s="3"/>
      <c r="I108" s="27"/>
    </row>
    <row r="109" spans="1:9" s="2" customFormat="1" ht="15.75">
      <c r="A109" s="24"/>
      <c r="B109" s="22" t="s">
        <v>3</v>
      </c>
      <c r="C109" s="24"/>
      <c r="D109" s="4">
        <f>SUM(D106:D108)</f>
        <v>15585.7</v>
      </c>
      <c r="E109" s="4">
        <f>SUM(E106:E108)</f>
        <v>0</v>
      </c>
      <c r="F109" s="4">
        <f>SUM(F106:F108)</f>
        <v>0</v>
      </c>
      <c r="G109" s="4">
        <f>SUM(G106:G108)</f>
        <v>15585.7</v>
      </c>
      <c r="H109" s="4">
        <f>SUM(H106:H108)</f>
        <v>0</v>
      </c>
      <c r="I109" s="24"/>
    </row>
    <row r="110" spans="1:9" s="11" customFormat="1" ht="15.75" customHeight="1">
      <c r="A110" s="26"/>
      <c r="B110" s="31" t="s">
        <v>55</v>
      </c>
      <c r="C110" s="15">
        <v>2022</v>
      </c>
      <c r="D110" s="4">
        <f>SUM(E110:H110)</f>
        <v>208802.30000000002</v>
      </c>
      <c r="E110" s="4">
        <f>E78+E83+E88+E93+E98+E99+E100+E101+E102</f>
        <v>0</v>
      </c>
      <c r="F110" s="4">
        <f>F78+F83+F88+F93+F98+F99+F100+F101+F102+F103</f>
        <v>140504.30000000002</v>
      </c>
      <c r="G110" s="4">
        <f>G78+G83+G88+G93+G98+G99+G100+G101+G102+G104+G105+G106</f>
        <v>68298</v>
      </c>
      <c r="H110" s="4">
        <f t="shared" ref="H110" si="36">H78+H83+H88+H93+H98+H99+H100+H101+H102</f>
        <v>0</v>
      </c>
      <c r="I110" s="26" t="s">
        <v>1</v>
      </c>
    </row>
    <row r="111" spans="1:9" s="11" customFormat="1" ht="15.75">
      <c r="A111" s="26"/>
      <c r="B111" s="31"/>
      <c r="C111" s="15">
        <v>2023</v>
      </c>
      <c r="D111" s="4">
        <f t="shared" ref="D111:D113" si="37">SUM(E111:H111)</f>
        <v>178713.3</v>
      </c>
      <c r="E111" s="4">
        <f t="shared" ref="E111:F113" si="38">E79+E84+E89+E94</f>
        <v>0</v>
      </c>
      <c r="F111" s="4">
        <f t="shared" si="38"/>
        <v>144982</v>
      </c>
      <c r="G111" s="4">
        <f>G79+G84+G89+G94+G107</f>
        <v>33731.300000000003</v>
      </c>
      <c r="H111" s="4">
        <f>H79+H84+H89+H94</f>
        <v>0</v>
      </c>
      <c r="I111" s="26"/>
    </row>
    <row r="112" spans="1:9" s="11" customFormat="1" ht="15.75">
      <c r="A112" s="26"/>
      <c r="B112" s="31"/>
      <c r="C112" s="15">
        <v>2024</v>
      </c>
      <c r="D112" s="4">
        <f>SUM(E112:H112)</f>
        <v>184709.90000000002</v>
      </c>
      <c r="E112" s="4">
        <f t="shared" si="38"/>
        <v>0</v>
      </c>
      <c r="F112" s="4">
        <f t="shared" si="38"/>
        <v>150453.1</v>
      </c>
      <c r="G112" s="4">
        <f>G80+G85+G90+G95+G108</f>
        <v>34256.800000000003</v>
      </c>
      <c r="H112" s="4">
        <f>H80+H85+H90+H95</f>
        <v>0</v>
      </c>
      <c r="I112" s="26"/>
    </row>
    <row r="113" spans="1:9" s="11" customFormat="1" ht="15.75">
      <c r="A113" s="26"/>
      <c r="B113" s="31"/>
      <c r="C113" s="15">
        <v>2025</v>
      </c>
      <c r="D113" s="4">
        <f t="shared" si="37"/>
        <v>160774.90000000002</v>
      </c>
      <c r="E113" s="4">
        <f t="shared" si="38"/>
        <v>0</v>
      </c>
      <c r="F113" s="4">
        <f t="shared" si="38"/>
        <v>135693.6</v>
      </c>
      <c r="G113" s="4">
        <f>G81+G86+G91+G96</f>
        <v>25081.300000000003</v>
      </c>
      <c r="H113" s="4">
        <f>H81+H86+H91+H96</f>
        <v>0</v>
      </c>
      <c r="I113" s="26"/>
    </row>
    <row r="114" spans="1:9" s="11" customFormat="1" ht="31.5">
      <c r="A114" s="15"/>
      <c r="B114" s="16" t="s">
        <v>56</v>
      </c>
      <c r="C114" s="15"/>
      <c r="D114" s="4">
        <f>SUM(D110:D113)</f>
        <v>733000.4</v>
      </c>
      <c r="E114" s="4">
        <f>SUM(E110:E113)</f>
        <v>0</v>
      </c>
      <c r="F114" s="4">
        <f>SUM(F110:F113)</f>
        <v>571633</v>
      </c>
      <c r="G114" s="4">
        <f>SUM(G110:G113)</f>
        <v>161367.40000000002</v>
      </c>
      <c r="H114" s="4">
        <f>SUM(H110:H113)</f>
        <v>0</v>
      </c>
      <c r="I114" s="15"/>
    </row>
    <row r="115" spans="1:9" ht="15.75" customHeight="1">
      <c r="A115" s="26"/>
      <c r="B115" s="31" t="s">
        <v>57</v>
      </c>
      <c r="C115" s="15">
        <v>2022</v>
      </c>
      <c r="D115" s="4">
        <f>SUM(E115:H115)</f>
        <v>232198.40000000002</v>
      </c>
      <c r="E115" s="4">
        <f t="shared" ref="E115:H118" si="39">E53+E72+E110</f>
        <v>0</v>
      </c>
      <c r="F115" s="4">
        <f t="shared" si="39"/>
        <v>141345.80000000002</v>
      </c>
      <c r="G115" s="4">
        <f t="shared" si="39"/>
        <v>88515.6</v>
      </c>
      <c r="H115" s="4">
        <f t="shared" si="39"/>
        <v>2337</v>
      </c>
      <c r="I115" s="26" t="s">
        <v>1</v>
      </c>
    </row>
    <row r="116" spans="1:9" ht="15.75">
      <c r="A116" s="26"/>
      <c r="B116" s="31"/>
      <c r="C116" s="15">
        <v>2023</v>
      </c>
      <c r="D116" s="4">
        <f>SUM(E116:H116)</f>
        <v>199348.4</v>
      </c>
      <c r="E116" s="4">
        <f t="shared" si="39"/>
        <v>0</v>
      </c>
      <c r="F116" s="4">
        <f t="shared" si="39"/>
        <v>145063.9</v>
      </c>
      <c r="G116" s="4">
        <f t="shared" si="39"/>
        <v>51947.5</v>
      </c>
      <c r="H116" s="4">
        <f t="shared" si="39"/>
        <v>2337</v>
      </c>
      <c r="I116" s="26"/>
    </row>
    <row r="117" spans="1:9" ht="15.75">
      <c r="A117" s="26"/>
      <c r="B117" s="31"/>
      <c r="C117" s="15">
        <v>2024</v>
      </c>
      <c r="D117" s="4">
        <f>SUM(E117:H117)</f>
        <v>205512.7</v>
      </c>
      <c r="E117" s="4">
        <f t="shared" si="39"/>
        <v>0</v>
      </c>
      <c r="F117" s="4">
        <f t="shared" si="39"/>
        <v>150538.4</v>
      </c>
      <c r="G117" s="4">
        <f t="shared" si="39"/>
        <v>52637.3</v>
      </c>
      <c r="H117" s="4">
        <f t="shared" si="39"/>
        <v>2337</v>
      </c>
      <c r="I117" s="26"/>
    </row>
    <row r="118" spans="1:9" ht="15.75">
      <c r="A118" s="26"/>
      <c r="B118" s="31"/>
      <c r="C118" s="15">
        <v>2025</v>
      </c>
      <c r="D118" s="4">
        <f>SUM(E118:H118)</f>
        <v>178010.40000000002</v>
      </c>
      <c r="E118" s="4">
        <f t="shared" si="39"/>
        <v>0</v>
      </c>
      <c r="F118" s="4">
        <f t="shared" si="39"/>
        <v>135763.6</v>
      </c>
      <c r="G118" s="4">
        <f t="shared" si="39"/>
        <v>40092.800000000003</v>
      </c>
      <c r="H118" s="4">
        <f t="shared" si="39"/>
        <v>2154</v>
      </c>
      <c r="I118" s="26"/>
    </row>
    <row r="119" spans="1:9" ht="15.75">
      <c r="A119" s="15"/>
      <c r="B119" s="16" t="s">
        <v>62</v>
      </c>
      <c r="C119" s="15"/>
      <c r="D119" s="4">
        <f>SUM(D115:D118)</f>
        <v>815069.9</v>
      </c>
      <c r="E119" s="4">
        <f>SUM(E115:E118)</f>
        <v>0</v>
      </c>
      <c r="F119" s="4">
        <f>SUM(F115:F118)</f>
        <v>572711.69999999995</v>
      </c>
      <c r="G119" s="4">
        <f>SUM(G115:G118)</f>
        <v>233193.2</v>
      </c>
      <c r="H119" s="4">
        <f>SUM(H115:H118)</f>
        <v>9165</v>
      </c>
      <c r="I119" s="15"/>
    </row>
    <row r="120" spans="1:9" s="2" customFormat="1"/>
    <row r="121" spans="1:9" s="2" customFormat="1">
      <c r="D121" s="9"/>
      <c r="E121" s="9"/>
      <c r="F121" s="9"/>
      <c r="G121" s="9"/>
      <c r="H121" s="9"/>
    </row>
    <row r="122" spans="1:9" s="2" customFormat="1"/>
    <row r="123" spans="1:9" s="2" customFormat="1"/>
  </sheetData>
  <mergeCells count="100">
    <mergeCell ref="F2:I2"/>
    <mergeCell ref="F3:I3"/>
    <mergeCell ref="F4:I4"/>
    <mergeCell ref="B106:B108"/>
    <mergeCell ref="I106:I108"/>
    <mergeCell ref="D46:H46"/>
    <mergeCell ref="B59:B62"/>
    <mergeCell ref="D59:H59"/>
    <mergeCell ref="B48:B51"/>
    <mergeCell ref="D48:H48"/>
    <mergeCell ref="I53:I56"/>
    <mergeCell ref="I72:I75"/>
    <mergeCell ref="I59:I62"/>
    <mergeCell ref="I63:I66"/>
    <mergeCell ref="I68:I71"/>
    <mergeCell ref="B115:B118"/>
    <mergeCell ref="B20:B23"/>
    <mergeCell ref="B53:B56"/>
    <mergeCell ref="B25:B28"/>
    <mergeCell ref="D18:H18"/>
    <mergeCell ref="B16:B19"/>
    <mergeCell ref="D16:H16"/>
    <mergeCell ref="D19:H19"/>
    <mergeCell ref="B93:B96"/>
    <mergeCell ref="D40:H40"/>
    <mergeCell ref="D41:H41"/>
    <mergeCell ref="D43:H43"/>
    <mergeCell ref="D42:H42"/>
    <mergeCell ref="B40:B43"/>
    <mergeCell ref="B72:B75"/>
    <mergeCell ref="B44:B47"/>
    <mergeCell ref="D9:H10"/>
    <mergeCell ref="D70:H70"/>
    <mergeCell ref="B30:B33"/>
    <mergeCell ref="D17:H17"/>
    <mergeCell ref="D60:H60"/>
    <mergeCell ref="D62:H62"/>
    <mergeCell ref="D45:H45"/>
    <mergeCell ref="D69:H69"/>
    <mergeCell ref="D68:H68"/>
    <mergeCell ref="D44:H44"/>
    <mergeCell ref="D49:H49"/>
    <mergeCell ref="D51:H51"/>
    <mergeCell ref="B68:B71"/>
    <mergeCell ref="D47:H47"/>
    <mergeCell ref="D61:H61"/>
    <mergeCell ref="D50:H50"/>
    <mergeCell ref="A59:A62"/>
    <mergeCell ref="A63:A66"/>
    <mergeCell ref="B9:B12"/>
    <mergeCell ref="C9:C12"/>
    <mergeCell ref="B35:B38"/>
    <mergeCell ref="B63:B66"/>
    <mergeCell ref="A35:A38"/>
    <mergeCell ref="A40:A43"/>
    <mergeCell ref="A44:A47"/>
    <mergeCell ref="A48:A51"/>
    <mergeCell ref="A53:A56"/>
    <mergeCell ref="A9:A12"/>
    <mergeCell ref="A16:A19"/>
    <mergeCell ref="A20:A23"/>
    <mergeCell ref="A25:A28"/>
    <mergeCell ref="A30:A33"/>
    <mergeCell ref="A68:A71"/>
    <mergeCell ref="I110:I113"/>
    <mergeCell ref="I78:I81"/>
    <mergeCell ref="I83:I86"/>
    <mergeCell ref="I88:I91"/>
    <mergeCell ref="I93:I96"/>
    <mergeCell ref="A110:A113"/>
    <mergeCell ref="A78:A81"/>
    <mergeCell ref="A83:A86"/>
    <mergeCell ref="A72:A75"/>
    <mergeCell ref="B110:B113"/>
    <mergeCell ref="B88:B91"/>
    <mergeCell ref="B78:B81"/>
    <mergeCell ref="D71:H71"/>
    <mergeCell ref="B83:B86"/>
    <mergeCell ref="A106:A108"/>
    <mergeCell ref="I30:I33"/>
    <mergeCell ref="I35:I38"/>
    <mergeCell ref="I40:I43"/>
    <mergeCell ref="I44:I47"/>
    <mergeCell ref="I48:I51"/>
    <mergeCell ref="A6:I6"/>
    <mergeCell ref="A7:I7"/>
    <mergeCell ref="I115:I118"/>
    <mergeCell ref="D11:D12"/>
    <mergeCell ref="E11:H11"/>
    <mergeCell ref="A14:I14"/>
    <mergeCell ref="A15:I15"/>
    <mergeCell ref="A58:I58"/>
    <mergeCell ref="A77:I77"/>
    <mergeCell ref="A88:A91"/>
    <mergeCell ref="A93:A96"/>
    <mergeCell ref="A115:A118"/>
    <mergeCell ref="I9:I12"/>
    <mergeCell ref="I16:I19"/>
    <mergeCell ref="I20:I23"/>
    <mergeCell ref="I25:I28"/>
  </mergeCells>
  <printOptions horizontalCentered="1"/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Мурашова И.В.</cp:lastModifiedBy>
  <cp:lastPrinted>2022-11-07T07:26:07Z</cp:lastPrinted>
  <dcterms:created xsi:type="dcterms:W3CDTF">2017-04-27T07:51:08Z</dcterms:created>
  <dcterms:modified xsi:type="dcterms:W3CDTF">2022-11-07T07:26:11Z</dcterms:modified>
</cp:coreProperties>
</file>