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40" windowWidth="27795" windowHeight="12465" activeTab="2"/>
  </bookViews>
  <sheets>
    <sheet name="Приложение 2" sheetId="1" r:id="rId1"/>
    <sheet name="Приложение 2.3" sheetId="3" r:id="rId2"/>
    <sheet name="Приложение 3" sheetId="4" r:id="rId3"/>
  </sheets>
  <definedNames>
    <definedName name="_Toc384891825" localSheetId="0">'Приложение 2'!$A$5</definedName>
    <definedName name="_xlnm.Print_Titles" localSheetId="0">'Приложение 2'!$9:$9</definedName>
    <definedName name="_xlnm.Print_Titles" localSheetId="1">'Приложение 2.3'!$9:$9</definedName>
  </definedNames>
  <calcPr calcId="145621"/>
</workbook>
</file>

<file path=xl/calcChain.xml><?xml version="1.0" encoding="utf-8"?>
<calcChain xmlns="http://schemas.openxmlformats.org/spreadsheetml/2006/main">
  <c r="J22" i="4"/>
  <c r="I29" i="3"/>
  <c r="I43" s="1"/>
  <c r="H43"/>
  <c r="J43"/>
  <c r="G43"/>
  <c r="H42"/>
  <c r="I42"/>
  <c r="J42"/>
  <c r="G42"/>
  <c r="F40"/>
  <c r="F41"/>
  <c r="F36"/>
  <c r="H151" i="1"/>
  <c r="I151"/>
  <c r="J151"/>
  <c r="G151"/>
  <c r="H150"/>
  <c r="I150"/>
  <c r="J150"/>
  <c r="G150"/>
  <c r="J147"/>
  <c r="I147"/>
  <c r="H147"/>
  <c r="G147"/>
  <c r="F146"/>
  <c r="F147" s="1"/>
  <c r="G152"/>
  <c r="H152"/>
  <c r="I152"/>
  <c r="J152"/>
  <c r="G153"/>
  <c r="H153"/>
  <c r="I153"/>
  <c r="J153"/>
  <c r="G154"/>
  <c r="H154"/>
  <c r="I154"/>
  <c r="J154"/>
  <c r="G155"/>
  <c r="H155"/>
  <c r="I155"/>
  <c r="J155"/>
  <c r="G139"/>
  <c r="H139"/>
  <c r="I139"/>
  <c r="J139"/>
  <c r="F138"/>
  <c r="I129"/>
  <c r="F150" l="1"/>
  <c r="T22" i="4"/>
  <c r="U20"/>
  <c r="O22"/>
  <c r="P20"/>
  <c r="K20"/>
  <c r="E22"/>
  <c r="E20"/>
  <c r="F38" i="3"/>
  <c r="F39"/>
  <c r="I24" i="1"/>
  <c r="J143"/>
  <c r="I143"/>
  <c r="H143"/>
  <c r="G143"/>
  <c r="F142"/>
  <c r="F143" s="1"/>
  <c r="J149"/>
  <c r="I149"/>
  <c r="H149"/>
  <c r="G149"/>
  <c r="F148"/>
  <c r="F149" s="1"/>
  <c r="J145"/>
  <c r="I145"/>
  <c r="H145"/>
  <c r="G145"/>
  <c r="F144"/>
  <c r="F145" s="1"/>
  <c r="F35" i="3" l="1"/>
  <c r="F137" i="1" l="1"/>
  <c r="F139" s="1"/>
  <c r="G44" i="3" l="1"/>
  <c r="H44"/>
  <c r="I44"/>
  <c r="J44"/>
  <c r="G45"/>
  <c r="H45"/>
  <c r="I45"/>
  <c r="J45"/>
  <c r="G46"/>
  <c r="H46"/>
  <c r="I46"/>
  <c r="J46"/>
  <c r="G47"/>
  <c r="H47"/>
  <c r="I47"/>
  <c r="J47"/>
  <c r="F34"/>
  <c r="G101" i="1"/>
  <c r="H101"/>
  <c r="I101"/>
  <c r="J101"/>
  <c r="G102"/>
  <c r="H102"/>
  <c r="I102"/>
  <c r="J102"/>
  <c r="G103"/>
  <c r="H103"/>
  <c r="I103"/>
  <c r="J103"/>
  <c r="G104"/>
  <c r="H104"/>
  <c r="I104"/>
  <c r="J104"/>
  <c r="H100"/>
  <c r="I100"/>
  <c r="J100"/>
  <c r="G100"/>
  <c r="F140"/>
  <c r="J136" l="1"/>
  <c r="I136"/>
  <c r="H136"/>
  <c r="G136"/>
  <c r="F135"/>
  <c r="F136" l="1"/>
  <c r="F44" i="3"/>
  <c r="H48"/>
  <c r="F37"/>
  <c r="J141" i="1" l="1"/>
  <c r="I141"/>
  <c r="H141"/>
  <c r="G141"/>
  <c r="F141" l="1"/>
  <c r="AE20" i="4"/>
  <c r="AD20"/>
  <c r="Z20"/>
  <c r="Y20"/>
  <c r="AD22"/>
  <c r="Y22"/>
  <c r="F20" l="1"/>
  <c r="G71" i="1"/>
  <c r="H71"/>
  <c r="J71"/>
  <c r="G72"/>
  <c r="H72"/>
  <c r="J72"/>
  <c r="G73"/>
  <c r="H73"/>
  <c r="I73"/>
  <c r="J73"/>
  <c r="G74"/>
  <c r="H74"/>
  <c r="I74"/>
  <c r="J74"/>
  <c r="G75"/>
  <c r="H75"/>
  <c r="I75"/>
  <c r="J75"/>
  <c r="H70"/>
  <c r="J70"/>
  <c r="G70"/>
  <c r="I72"/>
  <c r="I71"/>
  <c r="I70"/>
  <c r="U18" i="4" l="1"/>
  <c r="V18"/>
  <c r="T18"/>
  <c r="S18"/>
  <c r="R18"/>
  <c r="V14"/>
  <c r="V23" s="1"/>
  <c r="U14"/>
  <c r="T14"/>
  <c r="S14"/>
  <c r="R14"/>
  <c r="R23" s="1"/>
  <c r="F32" i="3"/>
  <c r="F26"/>
  <c r="F20"/>
  <c r="F14"/>
  <c r="G11" i="1"/>
  <c r="H11"/>
  <c r="I11"/>
  <c r="J11"/>
  <c r="I12"/>
  <c r="J12"/>
  <c r="H13"/>
  <c r="I13"/>
  <c r="J13"/>
  <c r="H14"/>
  <c r="I14"/>
  <c r="J14"/>
  <c r="H15"/>
  <c r="J15"/>
  <c r="F74"/>
  <c r="H51"/>
  <c r="I30"/>
  <c r="G15"/>
  <c r="F28"/>
  <c r="F35"/>
  <c r="F42"/>
  <c r="F49"/>
  <c r="F90"/>
  <c r="F111"/>
  <c r="F118"/>
  <c r="F125"/>
  <c r="F132"/>
  <c r="F103" l="1"/>
  <c r="T23" i="4"/>
  <c r="S23"/>
  <c r="F46" i="3"/>
  <c r="F45"/>
  <c r="I15" i="1"/>
  <c r="H12"/>
  <c r="G14"/>
  <c r="G13"/>
  <c r="F13" s="1"/>
  <c r="U23" i="4"/>
  <c r="G12" i="1"/>
  <c r="F154"/>
  <c r="F12" l="1"/>
  <c r="F101"/>
  <c r="F104"/>
  <c r="F102"/>
  <c r="F100" l="1"/>
  <c r="P18" i="4"/>
  <c r="O18"/>
  <c r="Q18"/>
  <c r="N18"/>
  <c r="M18"/>
  <c r="L18"/>
  <c r="K18"/>
  <c r="J18"/>
  <c r="I18"/>
  <c r="H18"/>
  <c r="Q14"/>
  <c r="Q23" s="1"/>
  <c r="P14"/>
  <c r="O14"/>
  <c r="N14"/>
  <c r="M14"/>
  <c r="M23" s="1"/>
  <c r="L14"/>
  <c r="L23" s="1"/>
  <c r="K14"/>
  <c r="J14"/>
  <c r="I14"/>
  <c r="H14"/>
  <c r="H23" s="1"/>
  <c r="C14"/>
  <c r="C23" s="1"/>
  <c r="D14"/>
  <c r="E14"/>
  <c r="F14"/>
  <c r="G14"/>
  <c r="G23" s="1"/>
  <c r="C18"/>
  <c r="G18"/>
  <c r="D18"/>
  <c r="D23" s="1"/>
  <c r="E18"/>
  <c r="E23" s="1"/>
  <c r="F18"/>
  <c r="F43" i="3"/>
  <c r="F16"/>
  <c r="F23"/>
  <c r="F24"/>
  <c r="F25"/>
  <c r="F27"/>
  <c r="F28"/>
  <c r="F29"/>
  <c r="F30"/>
  <c r="F31"/>
  <c r="F33"/>
  <c r="F17"/>
  <c r="F18"/>
  <c r="F19"/>
  <c r="F21"/>
  <c r="F11"/>
  <c r="F12"/>
  <c r="P23" i="4" l="1"/>
  <c r="K23"/>
  <c r="F42" i="3"/>
  <c r="O23" i="4"/>
  <c r="I23"/>
  <c r="J23"/>
  <c r="N23"/>
  <c r="F23"/>
  <c r="F14" i="1" l="1"/>
  <c r="F151"/>
  <c r="F155"/>
  <c r="F153"/>
  <c r="F152"/>
  <c r="F129"/>
  <c r="F130"/>
  <c r="F122"/>
  <c r="F123"/>
  <c r="F115"/>
  <c r="F116"/>
  <c r="F108"/>
  <c r="F109"/>
  <c r="F87"/>
  <c r="F88"/>
  <c r="F15" l="1"/>
  <c r="F71"/>
  <c r="F72"/>
  <c r="F39"/>
  <c r="F40"/>
  <c r="F46"/>
  <c r="F47"/>
  <c r="F32"/>
  <c r="F33"/>
  <c r="F25"/>
  <c r="F26"/>
  <c r="F27"/>
  <c r="F29"/>
  <c r="G30"/>
  <c r="F11"/>
  <c r="AB23" i="4" l="1"/>
  <c r="W18"/>
  <c r="X18"/>
  <c r="X23" s="1"/>
  <c r="Y18"/>
  <c r="Z18"/>
  <c r="AA18"/>
  <c r="AB18"/>
  <c r="AC18"/>
  <c r="AC23" s="1"/>
  <c r="AD18"/>
  <c r="AE18"/>
  <c r="AF18"/>
  <c r="W14"/>
  <c r="W23" s="1"/>
  <c r="X14"/>
  <c r="Y14"/>
  <c r="Z14"/>
  <c r="AA14"/>
  <c r="AA23" s="1"/>
  <c r="AB14"/>
  <c r="AC14"/>
  <c r="AD14"/>
  <c r="AE14"/>
  <c r="AF14"/>
  <c r="AF23" s="1"/>
  <c r="F47" i="3"/>
  <c r="G48"/>
  <c r="F13"/>
  <c r="F15"/>
  <c r="F22"/>
  <c r="F10"/>
  <c r="I134" i="1"/>
  <c r="J156"/>
  <c r="G156"/>
  <c r="G134"/>
  <c r="H134"/>
  <c r="J134"/>
  <c r="F133"/>
  <c r="F131"/>
  <c r="F128"/>
  <c r="G127"/>
  <c r="H127"/>
  <c r="I127"/>
  <c r="J127"/>
  <c r="F126"/>
  <c r="F124"/>
  <c r="F121"/>
  <c r="G120"/>
  <c r="H120"/>
  <c r="I120"/>
  <c r="J120"/>
  <c r="F117"/>
  <c r="F119"/>
  <c r="F114"/>
  <c r="G113"/>
  <c r="H113"/>
  <c r="I113"/>
  <c r="J113"/>
  <c r="F110"/>
  <c r="F112"/>
  <c r="F107"/>
  <c r="H99"/>
  <c r="H10" s="1"/>
  <c r="I99"/>
  <c r="I10" s="1"/>
  <c r="J99"/>
  <c r="J10" s="1"/>
  <c r="G99"/>
  <c r="G10" s="1"/>
  <c r="F89"/>
  <c r="F91"/>
  <c r="F86"/>
  <c r="G92"/>
  <c r="H92"/>
  <c r="I92"/>
  <c r="J92"/>
  <c r="G85"/>
  <c r="H85"/>
  <c r="I85"/>
  <c r="J85"/>
  <c r="F84"/>
  <c r="F38"/>
  <c r="F45"/>
  <c r="F34"/>
  <c r="F36"/>
  <c r="F41"/>
  <c r="F43"/>
  <c r="J44"/>
  <c r="I44"/>
  <c r="H44"/>
  <c r="G44"/>
  <c r="G51"/>
  <c r="I51"/>
  <c r="J51"/>
  <c r="F31"/>
  <c r="F50"/>
  <c r="F48"/>
  <c r="F24"/>
  <c r="G37"/>
  <c r="H37"/>
  <c r="I37"/>
  <c r="J37"/>
  <c r="H30"/>
  <c r="J30"/>
  <c r="F10" l="1"/>
  <c r="G16"/>
  <c r="Y23" i="4"/>
  <c r="AE23"/>
  <c r="Z23"/>
  <c r="H105" i="1"/>
  <c r="G105"/>
  <c r="AD23" i="4"/>
  <c r="F113" i="1"/>
  <c r="H76"/>
  <c r="H16"/>
  <c r="F120"/>
  <c r="I48" i="3"/>
  <c r="F48"/>
  <c r="J48"/>
  <c r="F156" i="1"/>
  <c r="F134"/>
  <c r="F127"/>
  <c r="J16"/>
  <c r="H156"/>
  <c r="I156"/>
  <c r="F85"/>
  <c r="F75"/>
  <c r="I76"/>
  <c r="F92"/>
  <c r="G76"/>
  <c r="I105"/>
  <c r="J105"/>
  <c r="F99"/>
  <c r="F73"/>
  <c r="F44"/>
  <c r="F51"/>
  <c r="F37"/>
  <c r="F30"/>
  <c r="F105" l="1"/>
  <c r="F16"/>
  <c r="J76"/>
  <c r="I16"/>
  <c r="F70"/>
  <c r="F76" s="1"/>
</calcChain>
</file>

<file path=xl/sharedStrings.xml><?xml version="1.0" encoding="utf-8"?>
<sst xmlns="http://schemas.openxmlformats.org/spreadsheetml/2006/main" count="252" uniqueCount="116">
  <si>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</si>
  <si>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</si>
  <si>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</si>
  <si>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</si>
  <si>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</si>
  <si>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</si>
  <si>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</si>
  <si>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</si>
  <si>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</si>
  <si>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</si>
  <si>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</si>
  <si>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</si>
  <si>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</si>
  <si>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</si>
  <si>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</si>
  <si>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</si>
  <si>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</si>
  <si>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</si>
  <si>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</si>
  <si>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</si>
  <si>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</si>
  <si>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</si>
  <si>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</si>
  <si>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</si>
  <si>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</si>
  <si>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</si>
  <si>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</si>
  <si>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</si>
  <si>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</si>
  <si>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</si>
  <si>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</si>
  <si>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Приложение 2</t>
  </si>
  <si>
    <t>План реализации мероприятий муниципальной программы «Управление муниципальными финансами</t>
  </si>
  <si>
    <t>муниципальной программы «Управление муниципальными финансами и</t>
  </si>
  <si>
    <t>№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</si>
  <si>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</si>
  <si>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</si>
  <si>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</si>
  <si>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</si>
  <si>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</si>
  <si>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</si>
  <si>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3.1</t>
  </si>
  <si>
    <t>3.2</t>
  </si>
  <si>
    <t>3.3</t>
  </si>
  <si>
    <t>3.4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</si>
  <si>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</si>
  <si>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</si>
  <si>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</si>
  <si>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</si>
  <si>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</si>
  <si>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</si>
  <si>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</si>
  <si>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</si>
  <si>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</si>
  <si>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</si>
  <si>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3-й год реализации программы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</si>
  <si>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</si>
  <si>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</si>
  <si>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</si>
  <si>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</si>
  <si>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</si>
  <si>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</si>
  <si>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</si>
  <si>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</si>
  <si>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</si>
  <si>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</si>
  <si>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</si>
  <si>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 xml:space="preserve"> Муниципальная программа «Управление муниципальными финансами и муниципальным долгом Сланцевского муниципального района» на 2020-2024 годы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</si>
  <si>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</si>
  <si>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</si>
  <si>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</si>
  <si>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</si>
  <si>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Наименование основного мероприятия программы</t>
  </si>
  <si>
    <t>4-й год реализации программы</t>
  </si>
  <si>
    <t>5-й год реализации программы</t>
  </si>
  <si>
    <t>2020 год</t>
  </si>
  <si>
    <t>2021 год</t>
  </si>
  <si>
    <t>2022 год</t>
  </si>
  <si>
    <t>2023 год</t>
  </si>
  <si>
    <t>2024 год</t>
  </si>
  <si>
    <t>и муниципальным долгом Сланцевского муниципального района» на 2020-2025 годы</t>
  </si>
  <si>
    <t>муниципальным долгом Сланцевского муниципального района» на 2020-2025 годы</t>
  </si>
  <si>
    <t>Сланцевского муниципального района» на 2020-2025 годы</t>
  </si>
  <si>
    <t>2025 год</t>
  </si>
  <si>
    <t>6-й год реализации программы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</si>
  <si>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</si>
  <si>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</si>
  <si>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</si>
  <si>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</si>
  <si>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</si>
  <si>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</si>
  <si>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</si>
  <si>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</si>
  <si>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</si>
  <si>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</si>
  <si>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</t>
  </si>
  <si>
    <t>3.6</t>
  </si>
  <si>
    <t>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</si>
  <si>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3.7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</si>
  <si>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</si>
  <si>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</t>
  </si>
  <si>
    <t>Иные межбюджетные трансферты на финансовое обеспечение демонтажа зданий аварийного жилищного фонда</t>
  </si>
  <si>
    <t>3.5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</si>
  <si>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3.6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</si>
  <si>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 Иные межбюджетные трансферты на финансовое обеспечение демонтажа зданий аварийного жилищного фонда</t>
  </si>
  <si>
    <t>3.8. 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</si>
  <si>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3.9. 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</si>
  <si>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3.10. 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</si>
  <si>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3.9</t>
  </si>
  <si>
    <t>3.10</t>
  </si>
  <si>
    <t>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</si>
  <si>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</si>
  <si>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</si>
  <si>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3.11. Иные межбюджетные трансферты на обеспечение переселения граждан из аварийного жилищного фонда</t>
  </si>
  <si>
    <t>3.11</t>
  </si>
  <si>
    <t>Иные межбюджетные трансферты на обеспечение переселения граждан из аварийного жилищного фонда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</si>
</sst>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zoomScaleNormal="100" workbookViewId="0">
      <selection activeCell="M144" sqref="M144"/>
    </sheetView>
  </sheetViews>
  <sheetFormatPr defaultRowHeight="1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5" customFormat="1" ht="18.75">
      <c r="J1" s="14" t="s">
        <v>31</v>
      </c>
    </row>
    <row r="2" spans="1:10" s="5" customFormat="1" ht="18.75">
      <c r="A2" s="16"/>
    </row>
    <row r="3" spans="1:10" s="5" customFormat="1" ht="18.75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5" customFormat="1" ht="18.75">
      <c r="A4" s="58" t="s">
        <v>80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5" customFormat="1" ht="18.75">
      <c r="A5" s="16"/>
      <c r="F5" s="22"/>
      <c r="G5" s="22"/>
      <c r="H5" s="22"/>
      <c r="I5" s="22"/>
      <c r="J5" s="22"/>
    </row>
    <row r="6" spans="1:10" s="5" customFormat="1" ht="15.75" customHeight="1">
      <c r="A6" s="44" t="s">
        <v>68</v>
      </c>
      <c r="B6" s="47" t="s">
        <v>0</v>
      </c>
      <c r="C6" s="49" t="s">
        <v>1</v>
      </c>
      <c r="D6" s="50"/>
      <c r="E6" s="47" t="s">
        <v>26</v>
      </c>
      <c r="F6" s="49" t="s">
        <v>2</v>
      </c>
      <c r="G6" s="53"/>
      <c r="H6" s="53"/>
      <c r="I6" s="53"/>
      <c r="J6" s="50"/>
    </row>
    <row r="7" spans="1:10" s="5" customFormat="1" ht="15.75" customHeight="1">
      <c r="A7" s="48"/>
      <c r="B7" s="47"/>
      <c r="C7" s="51"/>
      <c r="D7" s="52"/>
      <c r="E7" s="47"/>
      <c r="F7" s="51"/>
      <c r="G7" s="54"/>
      <c r="H7" s="54"/>
      <c r="I7" s="54"/>
      <c r="J7" s="52"/>
    </row>
    <row r="8" spans="1:10" s="5" customFormat="1" ht="94.5">
      <c r="A8" s="45"/>
      <c r="B8" s="47"/>
      <c r="C8" s="35" t="s">
        <v>24</v>
      </c>
      <c r="D8" s="35" t="s">
        <v>25</v>
      </c>
      <c r="E8" s="47"/>
      <c r="F8" s="35" t="s">
        <v>3</v>
      </c>
      <c r="G8" s="35" t="s">
        <v>27</v>
      </c>
      <c r="H8" s="35" t="s">
        <v>30</v>
      </c>
      <c r="I8" s="35" t="s">
        <v>4</v>
      </c>
      <c r="J8" s="35" t="s">
        <v>29</v>
      </c>
    </row>
    <row r="9" spans="1:10" s="5" customFormat="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</row>
    <row r="10" spans="1:10" ht="15.75">
      <c r="A10" s="46" t="s">
        <v>67</v>
      </c>
      <c r="B10" s="47"/>
      <c r="C10" s="47"/>
      <c r="D10" s="47"/>
      <c r="E10" s="35">
        <v>2020</v>
      </c>
      <c r="F10" s="7">
        <f>SUM(G10:J10)</f>
        <v>181453.1</v>
      </c>
      <c r="G10" s="7">
        <f t="shared" ref="G10:J15" si="0">G70+G99+G150</f>
        <v>0</v>
      </c>
      <c r="H10" s="7">
        <f t="shared" si="0"/>
        <v>125543.2</v>
      </c>
      <c r="I10" s="7">
        <f t="shared" si="0"/>
        <v>53755.9</v>
      </c>
      <c r="J10" s="7">
        <f t="shared" si="0"/>
        <v>2154</v>
      </c>
    </row>
    <row r="11" spans="1:10" ht="15.75">
      <c r="A11" s="46"/>
      <c r="B11" s="47"/>
      <c r="C11" s="47"/>
      <c r="D11" s="47"/>
      <c r="E11" s="35">
        <v>2021</v>
      </c>
      <c r="F11" s="7">
        <f t="shared" ref="F11" si="1">SUM(G11:J11)</f>
        <v>181638.5</v>
      </c>
      <c r="G11" s="7">
        <f t="shared" si="0"/>
        <v>0</v>
      </c>
      <c r="H11" s="7">
        <f t="shared" si="0"/>
        <v>135162.9</v>
      </c>
      <c r="I11" s="7">
        <f t="shared" si="0"/>
        <v>44291.6</v>
      </c>
      <c r="J11" s="7">
        <f t="shared" si="0"/>
        <v>2184</v>
      </c>
    </row>
    <row r="12" spans="1:10" ht="15.75">
      <c r="A12" s="46"/>
      <c r="B12" s="47"/>
      <c r="C12" s="47"/>
      <c r="D12" s="47"/>
      <c r="E12" s="35">
        <v>2022</v>
      </c>
      <c r="F12" s="7">
        <f>SUM(G12:J12)</f>
        <v>183373.3</v>
      </c>
      <c r="G12" s="7">
        <f t="shared" si="0"/>
        <v>0</v>
      </c>
      <c r="H12" s="7">
        <f t="shared" si="0"/>
        <v>140633.29999999999</v>
      </c>
      <c r="I12" s="7">
        <f t="shared" si="0"/>
        <v>40556</v>
      </c>
      <c r="J12" s="7">
        <f t="shared" si="0"/>
        <v>2184</v>
      </c>
    </row>
    <row r="13" spans="1:10" ht="15.75">
      <c r="A13" s="46"/>
      <c r="B13" s="47"/>
      <c r="C13" s="47"/>
      <c r="D13" s="47"/>
      <c r="E13" s="35">
        <v>2023</v>
      </c>
      <c r="F13" s="7">
        <f>SUM(G13:J13)</f>
        <v>188661.8</v>
      </c>
      <c r="G13" s="7">
        <f t="shared" si="0"/>
        <v>0</v>
      </c>
      <c r="H13" s="7">
        <f t="shared" si="0"/>
        <v>146258.6</v>
      </c>
      <c r="I13" s="7">
        <f t="shared" si="0"/>
        <v>40219.199999999997</v>
      </c>
      <c r="J13" s="7">
        <f t="shared" si="0"/>
        <v>2184</v>
      </c>
    </row>
    <row r="14" spans="1:10" ht="15.75">
      <c r="A14" s="46"/>
      <c r="B14" s="47"/>
      <c r="C14" s="47"/>
      <c r="D14" s="47"/>
      <c r="E14" s="35">
        <v>2024</v>
      </c>
      <c r="F14" s="7">
        <f>SUM(G14:J14)</f>
        <v>178010.40000000002</v>
      </c>
      <c r="G14" s="7">
        <f t="shared" si="0"/>
        <v>0</v>
      </c>
      <c r="H14" s="7">
        <f t="shared" si="0"/>
        <v>135763.6</v>
      </c>
      <c r="I14" s="7">
        <f t="shared" si="0"/>
        <v>40092.800000000003</v>
      </c>
      <c r="J14" s="7">
        <f t="shared" si="0"/>
        <v>2154</v>
      </c>
    </row>
    <row r="15" spans="1:10" ht="15.75">
      <c r="A15" s="46"/>
      <c r="B15" s="47"/>
      <c r="C15" s="47"/>
      <c r="D15" s="47"/>
      <c r="E15" s="35">
        <v>2025</v>
      </c>
      <c r="F15" s="7">
        <f>SUM(G15:J15)</f>
        <v>178010.40000000002</v>
      </c>
      <c r="G15" s="7">
        <f t="shared" si="0"/>
        <v>0</v>
      </c>
      <c r="H15" s="7">
        <f t="shared" si="0"/>
        <v>135763.6</v>
      </c>
      <c r="I15" s="7">
        <f t="shared" si="0"/>
        <v>40092.800000000003</v>
      </c>
      <c r="J15" s="7">
        <f t="shared" si="0"/>
        <v>2154</v>
      </c>
    </row>
    <row r="16" spans="1:10" ht="15.75">
      <c r="A16" s="8" t="s">
        <v>23</v>
      </c>
      <c r="B16" s="9"/>
      <c r="C16" s="8"/>
      <c r="D16" s="8"/>
      <c r="E16" s="9"/>
      <c r="F16" s="10">
        <f>SUM(F10:F15)</f>
        <v>1091147.5</v>
      </c>
      <c r="G16" s="10">
        <f>SUM(G10:G15)</f>
        <v>0</v>
      </c>
      <c r="H16" s="10">
        <f t="shared" ref="H16:J16" si="2">SUM(H10:H15)</f>
        <v>819125.2</v>
      </c>
      <c r="I16" s="10">
        <f t="shared" si="2"/>
        <v>259008.3</v>
      </c>
      <c r="J16" s="10">
        <f t="shared" si="2"/>
        <v>13014</v>
      </c>
    </row>
    <row r="17" spans="1:10" s="5" customFormat="1" ht="15.7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s="5" customFormat="1" ht="15.75" customHeight="1">
      <c r="A18" s="46" t="s">
        <v>6</v>
      </c>
      <c r="B18" s="47" t="s">
        <v>7</v>
      </c>
      <c r="C18" s="47">
        <v>2020</v>
      </c>
      <c r="D18" s="47">
        <v>2025</v>
      </c>
      <c r="E18" s="36">
        <v>2020</v>
      </c>
      <c r="F18" s="55" t="s">
        <v>8</v>
      </c>
      <c r="G18" s="56"/>
      <c r="H18" s="56"/>
      <c r="I18" s="56"/>
      <c r="J18" s="57"/>
    </row>
    <row r="19" spans="1:10" s="5" customFormat="1" ht="15.75" customHeight="1">
      <c r="A19" s="46"/>
      <c r="B19" s="47"/>
      <c r="C19" s="47"/>
      <c r="D19" s="47"/>
      <c r="E19" s="36">
        <v>2021</v>
      </c>
      <c r="F19" s="55" t="s">
        <v>8</v>
      </c>
      <c r="G19" s="56"/>
      <c r="H19" s="56"/>
      <c r="I19" s="56"/>
      <c r="J19" s="57"/>
    </row>
    <row r="20" spans="1:10" s="5" customFormat="1" ht="15.75" customHeight="1">
      <c r="A20" s="46"/>
      <c r="B20" s="47"/>
      <c r="C20" s="47"/>
      <c r="D20" s="47"/>
      <c r="E20" s="36">
        <v>2022</v>
      </c>
      <c r="F20" s="55" t="s">
        <v>8</v>
      </c>
      <c r="G20" s="56"/>
      <c r="H20" s="56"/>
      <c r="I20" s="56"/>
      <c r="J20" s="57"/>
    </row>
    <row r="21" spans="1:10" s="5" customFormat="1" ht="15.75" customHeight="1">
      <c r="A21" s="46"/>
      <c r="B21" s="47"/>
      <c r="C21" s="47"/>
      <c r="D21" s="47"/>
      <c r="E21" s="36">
        <v>2023</v>
      </c>
      <c r="F21" s="55" t="s">
        <v>8</v>
      </c>
      <c r="G21" s="56"/>
      <c r="H21" s="56"/>
      <c r="I21" s="56"/>
      <c r="J21" s="57"/>
    </row>
    <row r="22" spans="1:10" s="5" customFormat="1" ht="15" customHeight="1">
      <c r="A22" s="46"/>
      <c r="B22" s="47"/>
      <c r="C22" s="47"/>
      <c r="D22" s="47"/>
      <c r="E22" s="36">
        <v>2024</v>
      </c>
      <c r="F22" s="55" t="s">
        <v>8</v>
      </c>
      <c r="G22" s="56"/>
      <c r="H22" s="56"/>
      <c r="I22" s="56"/>
      <c r="J22" s="57"/>
    </row>
    <row r="23" spans="1:10" s="5" customFormat="1" ht="15" customHeight="1">
      <c r="A23" s="46"/>
      <c r="B23" s="47"/>
      <c r="C23" s="47"/>
      <c r="D23" s="47"/>
      <c r="E23" s="36">
        <v>2025</v>
      </c>
      <c r="F23" s="55" t="s">
        <v>8</v>
      </c>
      <c r="G23" s="56"/>
      <c r="H23" s="56"/>
      <c r="I23" s="56"/>
      <c r="J23" s="57"/>
    </row>
    <row r="24" spans="1:10" s="5" customFormat="1" ht="15.75">
      <c r="A24" s="46" t="s">
        <v>9</v>
      </c>
      <c r="B24" s="47" t="s">
        <v>7</v>
      </c>
      <c r="C24" s="47">
        <v>2020</v>
      </c>
      <c r="D24" s="47">
        <v>2025</v>
      </c>
      <c r="E24" s="36">
        <v>2020</v>
      </c>
      <c r="F24" s="11">
        <f>SUM(G24:J24)</f>
        <v>15102.9</v>
      </c>
      <c r="G24" s="11"/>
      <c r="H24" s="13"/>
      <c r="I24" s="11">
        <f>15029.8+73.1</f>
        <v>15102.9</v>
      </c>
      <c r="J24" s="11"/>
    </row>
    <row r="25" spans="1:10" s="5" customFormat="1" ht="15.75">
      <c r="A25" s="46"/>
      <c r="B25" s="47"/>
      <c r="C25" s="47"/>
      <c r="D25" s="47"/>
      <c r="E25" s="36">
        <v>2021</v>
      </c>
      <c r="F25" s="11">
        <f t="shared" ref="F25:F29" si="3">SUM(G25:J25)</f>
        <v>15541.9</v>
      </c>
      <c r="G25" s="11"/>
      <c r="H25" s="13"/>
      <c r="I25" s="11">
        <v>15541.9</v>
      </c>
      <c r="J25" s="11"/>
    </row>
    <row r="26" spans="1:10" s="5" customFormat="1" ht="15.75">
      <c r="A26" s="46"/>
      <c r="B26" s="47"/>
      <c r="C26" s="47"/>
      <c r="D26" s="47"/>
      <c r="E26" s="36">
        <v>2022</v>
      </c>
      <c r="F26" s="11">
        <f t="shared" si="3"/>
        <v>15234.4</v>
      </c>
      <c r="G26" s="11"/>
      <c r="H26" s="13"/>
      <c r="I26" s="11">
        <v>15234.4</v>
      </c>
      <c r="J26" s="11"/>
    </row>
    <row r="27" spans="1:10" s="5" customFormat="1" ht="15.75">
      <c r="A27" s="46"/>
      <c r="B27" s="47"/>
      <c r="C27" s="47"/>
      <c r="D27" s="47"/>
      <c r="E27" s="36">
        <v>2023</v>
      </c>
      <c r="F27" s="11">
        <f t="shared" si="3"/>
        <v>14846</v>
      </c>
      <c r="G27" s="11"/>
      <c r="H27" s="13"/>
      <c r="I27" s="11">
        <v>14846</v>
      </c>
      <c r="J27" s="11"/>
    </row>
    <row r="28" spans="1:10" s="5" customFormat="1" ht="15.75">
      <c r="A28" s="46"/>
      <c r="B28" s="47"/>
      <c r="C28" s="47"/>
      <c r="D28" s="47"/>
      <c r="E28" s="36">
        <v>2024</v>
      </c>
      <c r="F28" s="11">
        <f t="shared" ref="F28" si="4">SUM(G28:J28)</f>
        <v>14961.5</v>
      </c>
      <c r="G28" s="11"/>
      <c r="H28" s="13"/>
      <c r="I28" s="11">
        <v>14961.5</v>
      </c>
      <c r="J28" s="11"/>
    </row>
    <row r="29" spans="1:10" s="5" customFormat="1" ht="15.75">
      <c r="A29" s="46"/>
      <c r="B29" s="47"/>
      <c r="C29" s="47"/>
      <c r="D29" s="47"/>
      <c r="E29" s="36">
        <v>2025</v>
      </c>
      <c r="F29" s="11">
        <f t="shared" si="3"/>
        <v>14961.5</v>
      </c>
      <c r="G29" s="11"/>
      <c r="H29" s="13"/>
      <c r="I29" s="11">
        <v>14961.5</v>
      </c>
      <c r="J29" s="11"/>
    </row>
    <row r="30" spans="1:10" s="5" customFormat="1" ht="15.75">
      <c r="A30" s="8" t="s">
        <v>10</v>
      </c>
      <c r="B30" s="9"/>
      <c r="C30" s="9"/>
      <c r="D30" s="9"/>
      <c r="E30" s="9"/>
      <c r="F30" s="10">
        <f>SUM(F24:F29)</f>
        <v>90648.2</v>
      </c>
      <c r="G30" s="10">
        <f>SUM(G24:G29)</f>
        <v>0</v>
      </c>
      <c r="H30" s="10">
        <f t="shared" ref="H30:J30" si="5">SUM(H24:H29)</f>
        <v>0</v>
      </c>
      <c r="I30" s="10">
        <f>SUM(I24:I29)</f>
        <v>90648.2</v>
      </c>
      <c r="J30" s="10">
        <f t="shared" si="5"/>
        <v>0</v>
      </c>
    </row>
    <row r="31" spans="1:10" s="5" customFormat="1" ht="15.75">
      <c r="A31" s="46" t="s">
        <v>85</v>
      </c>
      <c r="B31" s="47" t="s">
        <v>7</v>
      </c>
      <c r="C31" s="47">
        <v>2020</v>
      </c>
      <c r="D31" s="47">
        <v>2025</v>
      </c>
      <c r="E31" s="36">
        <v>2020</v>
      </c>
      <c r="F31" s="11">
        <f t="shared" ref="F31:F36" si="6">SUM(G31:J31)</f>
        <v>2094</v>
      </c>
      <c r="G31" s="11"/>
      <c r="H31" s="11"/>
      <c r="I31" s="11"/>
      <c r="J31" s="11">
        <v>2094</v>
      </c>
    </row>
    <row r="32" spans="1:10" s="5" customFormat="1" ht="15.75">
      <c r="A32" s="46"/>
      <c r="B32" s="47"/>
      <c r="C32" s="47"/>
      <c r="D32" s="47"/>
      <c r="E32" s="36">
        <v>2021</v>
      </c>
      <c r="F32" s="11">
        <f t="shared" si="6"/>
        <v>2124</v>
      </c>
      <c r="G32" s="11"/>
      <c r="H32" s="11"/>
      <c r="I32" s="11"/>
      <c r="J32" s="11">
        <v>2124</v>
      </c>
    </row>
    <row r="33" spans="1:10" s="5" customFormat="1" ht="15.75">
      <c r="A33" s="46"/>
      <c r="B33" s="47"/>
      <c r="C33" s="47"/>
      <c r="D33" s="47"/>
      <c r="E33" s="36">
        <v>2022</v>
      </c>
      <c r="F33" s="11">
        <f t="shared" si="6"/>
        <v>2124</v>
      </c>
      <c r="G33" s="11"/>
      <c r="H33" s="11"/>
      <c r="I33" s="11"/>
      <c r="J33" s="11">
        <v>2124</v>
      </c>
    </row>
    <row r="34" spans="1:10" s="5" customFormat="1" ht="15.75">
      <c r="A34" s="46"/>
      <c r="B34" s="47"/>
      <c r="C34" s="47"/>
      <c r="D34" s="47"/>
      <c r="E34" s="36">
        <v>2023</v>
      </c>
      <c r="F34" s="11">
        <f t="shared" si="6"/>
        <v>2124</v>
      </c>
      <c r="G34" s="11"/>
      <c r="H34" s="11"/>
      <c r="I34" s="11"/>
      <c r="J34" s="11">
        <v>2124</v>
      </c>
    </row>
    <row r="35" spans="1:10" s="5" customFormat="1" ht="15.75">
      <c r="A35" s="46"/>
      <c r="B35" s="47"/>
      <c r="C35" s="47"/>
      <c r="D35" s="47"/>
      <c r="E35" s="36">
        <v>2024</v>
      </c>
      <c r="F35" s="11">
        <f t="shared" si="6"/>
        <v>2094</v>
      </c>
      <c r="G35" s="11"/>
      <c r="H35" s="11"/>
      <c r="I35" s="11"/>
      <c r="J35" s="11">
        <v>2094</v>
      </c>
    </row>
    <row r="36" spans="1:10" s="5" customFormat="1" ht="15.75">
      <c r="A36" s="46"/>
      <c r="B36" s="47"/>
      <c r="C36" s="47"/>
      <c r="D36" s="47"/>
      <c r="E36" s="36">
        <v>2025</v>
      </c>
      <c r="F36" s="11">
        <f t="shared" si="6"/>
        <v>2094</v>
      </c>
      <c r="G36" s="11"/>
      <c r="H36" s="11"/>
      <c r="I36" s="11"/>
      <c r="J36" s="11">
        <v>2094</v>
      </c>
    </row>
    <row r="37" spans="1:10" s="5" customFormat="1" ht="15.75">
      <c r="A37" s="8" t="s">
        <v>10</v>
      </c>
      <c r="B37" s="9"/>
      <c r="C37" s="9"/>
      <c r="D37" s="9"/>
      <c r="E37" s="9"/>
      <c r="F37" s="10">
        <f>SUM(F31:F36)</f>
        <v>12654</v>
      </c>
      <c r="G37" s="10">
        <f>SUM(G31:G36)</f>
        <v>0</v>
      </c>
      <c r="H37" s="10">
        <f>SUM(H31:H36)</f>
        <v>0</v>
      </c>
      <c r="I37" s="10">
        <f>SUM(I31:I36)</f>
        <v>0</v>
      </c>
      <c r="J37" s="10">
        <f>SUM(J31:J36)</f>
        <v>12654</v>
      </c>
    </row>
    <row r="38" spans="1:10" s="5" customFormat="1" ht="15.75">
      <c r="A38" s="46" t="s">
        <v>86</v>
      </c>
      <c r="B38" s="47" t="s">
        <v>7</v>
      </c>
      <c r="C38" s="47">
        <v>2020</v>
      </c>
      <c r="D38" s="47">
        <v>2025</v>
      </c>
      <c r="E38" s="36">
        <v>2020</v>
      </c>
      <c r="F38" s="11">
        <f>SUM(G38:J38)</f>
        <v>60</v>
      </c>
      <c r="G38" s="11"/>
      <c r="H38" s="11"/>
      <c r="I38" s="11"/>
      <c r="J38" s="11">
        <v>60</v>
      </c>
    </row>
    <row r="39" spans="1:10" s="5" customFormat="1" ht="15.75">
      <c r="A39" s="46"/>
      <c r="B39" s="47"/>
      <c r="C39" s="47"/>
      <c r="D39" s="47"/>
      <c r="E39" s="36">
        <v>2021</v>
      </c>
      <c r="F39" s="11">
        <f t="shared" ref="F39:F40" si="7">SUM(G39:J39)</f>
        <v>60</v>
      </c>
      <c r="G39" s="11"/>
      <c r="H39" s="11"/>
      <c r="I39" s="11"/>
      <c r="J39" s="11">
        <v>60</v>
      </c>
    </row>
    <row r="40" spans="1:10" s="5" customFormat="1" ht="15.75">
      <c r="A40" s="46"/>
      <c r="B40" s="47"/>
      <c r="C40" s="47"/>
      <c r="D40" s="47"/>
      <c r="E40" s="36">
        <v>2022</v>
      </c>
      <c r="F40" s="11">
        <f t="shared" si="7"/>
        <v>60</v>
      </c>
      <c r="G40" s="11"/>
      <c r="H40" s="11"/>
      <c r="I40" s="11"/>
      <c r="J40" s="11">
        <v>60</v>
      </c>
    </row>
    <row r="41" spans="1:10" s="5" customFormat="1" ht="15.75">
      <c r="A41" s="46"/>
      <c r="B41" s="47"/>
      <c r="C41" s="47"/>
      <c r="D41" s="47"/>
      <c r="E41" s="36">
        <v>2023</v>
      </c>
      <c r="F41" s="11">
        <f>SUM(G41:J41)</f>
        <v>60</v>
      </c>
      <c r="G41" s="11"/>
      <c r="H41" s="11"/>
      <c r="I41" s="11"/>
      <c r="J41" s="11">
        <v>60</v>
      </c>
    </row>
    <row r="42" spans="1:10" s="5" customFormat="1" ht="15.75">
      <c r="A42" s="46"/>
      <c r="B42" s="47"/>
      <c r="C42" s="47"/>
      <c r="D42" s="47"/>
      <c r="E42" s="36">
        <v>2024</v>
      </c>
      <c r="F42" s="11">
        <f>SUM(G42:J42)</f>
        <v>60</v>
      </c>
      <c r="G42" s="11"/>
      <c r="H42" s="11"/>
      <c r="I42" s="11"/>
      <c r="J42" s="11">
        <v>60</v>
      </c>
    </row>
    <row r="43" spans="1:10" s="5" customFormat="1" ht="15.75">
      <c r="A43" s="46"/>
      <c r="B43" s="47"/>
      <c r="C43" s="47"/>
      <c r="D43" s="47"/>
      <c r="E43" s="36">
        <v>2025</v>
      </c>
      <c r="F43" s="11">
        <f>SUM(G43:J43)</f>
        <v>60</v>
      </c>
      <c r="G43" s="11"/>
      <c r="H43" s="11"/>
      <c r="I43" s="11"/>
      <c r="J43" s="11">
        <v>60</v>
      </c>
    </row>
    <row r="44" spans="1:10" s="5" customFormat="1" ht="15.75">
      <c r="A44" s="8" t="s">
        <v>10</v>
      </c>
      <c r="B44" s="9"/>
      <c r="C44" s="9"/>
      <c r="D44" s="9"/>
      <c r="E44" s="9"/>
      <c r="F44" s="10">
        <f>SUM(F38:F43)</f>
        <v>360</v>
      </c>
      <c r="G44" s="10">
        <f>SUM(G38:G43)</f>
        <v>0</v>
      </c>
      <c r="H44" s="10">
        <f>SUM(H38:H43)</f>
        <v>0</v>
      </c>
      <c r="I44" s="10">
        <f>SUM(I38:I43)</f>
        <v>0</v>
      </c>
      <c r="J44" s="10">
        <f>SUM(J38:J43)</f>
        <v>360</v>
      </c>
    </row>
    <row r="45" spans="1:10" s="5" customFormat="1" ht="15.75">
      <c r="A45" s="46" t="s">
        <v>87</v>
      </c>
      <c r="B45" s="47" t="s">
        <v>7</v>
      </c>
      <c r="C45" s="47">
        <v>2020</v>
      </c>
      <c r="D45" s="47">
        <v>2025</v>
      </c>
      <c r="E45" s="35">
        <v>2020</v>
      </c>
      <c r="F45" s="7">
        <f>SUM(G45:J45)</f>
        <v>70.5</v>
      </c>
      <c r="G45" s="7"/>
      <c r="H45" s="7">
        <v>70.5</v>
      </c>
      <c r="I45" s="7"/>
      <c r="J45" s="7"/>
    </row>
    <row r="46" spans="1:10" s="5" customFormat="1" ht="15.75">
      <c r="A46" s="46"/>
      <c r="B46" s="47"/>
      <c r="C46" s="47"/>
      <c r="D46" s="47"/>
      <c r="E46" s="35">
        <v>2021</v>
      </c>
      <c r="F46" s="7">
        <f t="shared" ref="F46:F47" si="8">SUM(G46:J46)</f>
        <v>73</v>
      </c>
      <c r="G46" s="7"/>
      <c r="H46" s="7">
        <v>73</v>
      </c>
      <c r="I46" s="7"/>
      <c r="J46" s="7"/>
    </row>
    <row r="47" spans="1:10" s="5" customFormat="1" ht="15.75">
      <c r="A47" s="46"/>
      <c r="B47" s="47"/>
      <c r="C47" s="47"/>
      <c r="D47" s="47"/>
      <c r="E47" s="35">
        <v>2022</v>
      </c>
      <c r="F47" s="7">
        <f t="shared" si="8"/>
        <v>74.400000000000006</v>
      </c>
      <c r="G47" s="7"/>
      <c r="H47" s="7">
        <v>74.400000000000006</v>
      </c>
      <c r="I47" s="7"/>
      <c r="J47" s="7"/>
    </row>
    <row r="48" spans="1:10" s="5" customFormat="1" ht="15.75">
      <c r="A48" s="46"/>
      <c r="B48" s="47"/>
      <c r="C48" s="47"/>
      <c r="D48" s="47"/>
      <c r="E48" s="35">
        <v>2023</v>
      </c>
      <c r="F48" s="7">
        <f t="shared" ref="F48:F50" si="9">SUM(G48:J48)</f>
        <v>74.400000000000006</v>
      </c>
      <c r="G48" s="7"/>
      <c r="H48" s="7">
        <v>74.400000000000006</v>
      </c>
      <c r="I48" s="7"/>
      <c r="J48" s="7"/>
    </row>
    <row r="49" spans="1:10" s="5" customFormat="1" ht="15.75">
      <c r="A49" s="46"/>
      <c r="B49" s="47"/>
      <c r="C49" s="47"/>
      <c r="D49" s="47"/>
      <c r="E49" s="35">
        <v>2024</v>
      </c>
      <c r="F49" s="7">
        <f t="shared" ref="F49" si="10">SUM(G49:J49)</f>
        <v>70</v>
      </c>
      <c r="G49" s="7"/>
      <c r="H49" s="7">
        <v>70</v>
      </c>
      <c r="I49" s="7"/>
      <c r="J49" s="7"/>
    </row>
    <row r="50" spans="1:10" s="5" customFormat="1" ht="15.75">
      <c r="A50" s="46"/>
      <c r="B50" s="47"/>
      <c r="C50" s="47"/>
      <c r="D50" s="47"/>
      <c r="E50" s="35">
        <v>2025</v>
      </c>
      <c r="F50" s="7">
        <f t="shared" si="9"/>
        <v>70</v>
      </c>
      <c r="G50" s="7"/>
      <c r="H50" s="7">
        <v>70</v>
      </c>
      <c r="I50" s="7"/>
      <c r="J50" s="7"/>
    </row>
    <row r="51" spans="1:10" s="5" customFormat="1" ht="15.75">
      <c r="A51" s="8" t="s">
        <v>10</v>
      </c>
      <c r="B51" s="9"/>
      <c r="C51" s="9"/>
      <c r="D51" s="9"/>
      <c r="E51" s="9"/>
      <c r="F51" s="10">
        <f>SUM(F45:F50)</f>
        <v>432.3</v>
      </c>
      <c r="G51" s="10">
        <f t="shared" ref="G51:J51" si="11">SUM(G45:G50)</f>
        <v>0</v>
      </c>
      <c r="H51" s="10">
        <f>SUM(H45:H50)</f>
        <v>432.3</v>
      </c>
      <c r="I51" s="10">
        <f t="shared" si="11"/>
        <v>0</v>
      </c>
      <c r="J51" s="10">
        <f t="shared" si="11"/>
        <v>0</v>
      </c>
    </row>
    <row r="52" spans="1:10" s="5" customFormat="1" ht="15.75">
      <c r="A52" s="46" t="s">
        <v>88</v>
      </c>
      <c r="B52" s="47" t="s">
        <v>7</v>
      </c>
      <c r="C52" s="47">
        <v>2020</v>
      </c>
      <c r="D52" s="47">
        <v>2025</v>
      </c>
      <c r="E52" s="35">
        <v>2020</v>
      </c>
      <c r="F52" s="46" t="s">
        <v>8</v>
      </c>
      <c r="G52" s="46"/>
      <c r="H52" s="46"/>
      <c r="I52" s="46"/>
      <c r="J52" s="46"/>
    </row>
    <row r="53" spans="1:10" s="5" customFormat="1" ht="15.75" customHeight="1">
      <c r="A53" s="46"/>
      <c r="B53" s="47"/>
      <c r="C53" s="47"/>
      <c r="D53" s="47"/>
      <c r="E53" s="35">
        <v>2021</v>
      </c>
      <c r="F53" s="46" t="s">
        <v>8</v>
      </c>
      <c r="G53" s="46"/>
      <c r="H53" s="46"/>
      <c r="I53" s="46"/>
      <c r="J53" s="46"/>
    </row>
    <row r="54" spans="1:10" s="5" customFormat="1" ht="15.75" customHeight="1">
      <c r="A54" s="46"/>
      <c r="B54" s="47"/>
      <c r="C54" s="47"/>
      <c r="D54" s="47"/>
      <c r="E54" s="35">
        <v>2022</v>
      </c>
      <c r="F54" s="46" t="s">
        <v>8</v>
      </c>
      <c r="G54" s="46"/>
      <c r="H54" s="46"/>
      <c r="I54" s="46"/>
      <c r="J54" s="46"/>
    </row>
    <row r="55" spans="1:10" s="5" customFormat="1" ht="15.75">
      <c r="A55" s="46"/>
      <c r="B55" s="47"/>
      <c r="C55" s="47"/>
      <c r="D55" s="47"/>
      <c r="E55" s="35">
        <v>2023</v>
      </c>
      <c r="F55" s="46" t="s">
        <v>8</v>
      </c>
      <c r="G55" s="46"/>
      <c r="H55" s="46"/>
      <c r="I55" s="46"/>
      <c r="J55" s="46"/>
    </row>
    <row r="56" spans="1:10" s="5" customFormat="1" ht="15.75">
      <c r="A56" s="46"/>
      <c r="B56" s="47"/>
      <c r="C56" s="47"/>
      <c r="D56" s="47"/>
      <c r="E56" s="35">
        <v>2024</v>
      </c>
      <c r="F56" s="46" t="s">
        <v>8</v>
      </c>
      <c r="G56" s="46"/>
      <c r="H56" s="46"/>
      <c r="I56" s="46"/>
      <c r="J56" s="46"/>
    </row>
    <row r="57" spans="1:10" s="5" customFormat="1" ht="15.75">
      <c r="A57" s="46"/>
      <c r="B57" s="47"/>
      <c r="C57" s="47"/>
      <c r="D57" s="47"/>
      <c r="E57" s="35">
        <v>2025</v>
      </c>
      <c r="F57" s="46" t="s">
        <v>8</v>
      </c>
      <c r="G57" s="46"/>
      <c r="H57" s="46"/>
      <c r="I57" s="46"/>
      <c r="J57" s="46"/>
    </row>
    <row r="58" spans="1:10" s="5" customFormat="1" ht="15.75" customHeight="1">
      <c r="A58" s="46" t="s">
        <v>89</v>
      </c>
      <c r="B58" s="47" t="s">
        <v>7</v>
      </c>
      <c r="C58" s="47">
        <v>2020</v>
      </c>
      <c r="D58" s="47">
        <v>2025</v>
      </c>
      <c r="E58" s="35">
        <v>2020</v>
      </c>
      <c r="F58" s="46" t="s">
        <v>8</v>
      </c>
      <c r="G58" s="46"/>
      <c r="H58" s="46"/>
      <c r="I58" s="46"/>
      <c r="J58" s="46"/>
    </row>
    <row r="59" spans="1:10" s="5" customFormat="1" ht="15.75" customHeight="1">
      <c r="A59" s="46"/>
      <c r="B59" s="47"/>
      <c r="C59" s="47"/>
      <c r="D59" s="47"/>
      <c r="E59" s="35">
        <v>2021</v>
      </c>
      <c r="F59" s="46" t="s">
        <v>8</v>
      </c>
      <c r="G59" s="46"/>
      <c r="H59" s="46"/>
      <c r="I59" s="46"/>
      <c r="J59" s="46"/>
    </row>
    <row r="60" spans="1:10" s="5" customFormat="1" ht="15.75" customHeight="1">
      <c r="A60" s="46"/>
      <c r="B60" s="47"/>
      <c r="C60" s="47"/>
      <c r="D60" s="47"/>
      <c r="E60" s="35">
        <v>2022</v>
      </c>
      <c r="F60" s="46" t="s">
        <v>8</v>
      </c>
      <c r="G60" s="46"/>
      <c r="H60" s="46"/>
      <c r="I60" s="46"/>
      <c r="J60" s="46"/>
    </row>
    <row r="61" spans="1:10" s="5" customFormat="1" ht="15.75" customHeight="1">
      <c r="A61" s="46"/>
      <c r="B61" s="47"/>
      <c r="C61" s="47"/>
      <c r="D61" s="47"/>
      <c r="E61" s="35">
        <v>2023</v>
      </c>
      <c r="F61" s="46" t="s">
        <v>8</v>
      </c>
      <c r="G61" s="46"/>
      <c r="H61" s="46"/>
      <c r="I61" s="46"/>
      <c r="J61" s="46"/>
    </row>
    <row r="62" spans="1:10" s="5" customFormat="1" ht="15.75" customHeight="1">
      <c r="A62" s="46"/>
      <c r="B62" s="47"/>
      <c r="C62" s="47"/>
      <c r="D62" s="47"/>
      <c r="E62" s="35">
        <v>2024</v>
      </c>
      <c r="F62" s="46" t="s">
        <v>8</v>
      </c>
      <c r="G62" s="46"/>
      <c r="H62" s="46"/>
      <c r="I62" s="46"/>
      <c r="J62" s="46"/>
    </row>
    <row r="63" spans="1:10" s="5" customFormat="1" ht="15.75" customHeight="1">
      <c r="A63" s="46"/>
      <c r="B63" s="47"/>
      <c r="C63" s="47"/>
      <c r="D63" s="47"/>
      <c r="E63" s="35">
        <v>2025</v>
      </c>
      <c r="F63" s="46" t="s">
        <v>8</v>
      </c>
      <c r="G63" s="46"/>
      <c r="H63" s="46"/>
      <c r="I63" s="46"/>
      <c r="J63" s="46"/>
    </row>
    <row r="64" spans="1:10" s="5" customFormat="1" ht="15.75" customHeight="1">
      <c r="A64" s="46" t="s">
        <v>90</v>
      </c>
      <c r="B64" s="47" t="s">
        <v>7</v>
      </c>
      <c r="C64" s="47">
        <v>2020</v>
      </c>
      <c r="D64" s="47">
        <v>2025</v>
      </c>
      <c r="E64" s="35">
        <v>2020</v>
      </c>
      <c r="F64" s="46" t="s">
        <v>8</v>
      </c>
      <c r="G64" s="46"/>
      <c r="H64" s="46"/>
      <c r="I64" s="46"/>
      <c r="J64" s="46"/>
    </row>
    <row r="65" spans="1:10" s="5" customFormat="1" ht="15.75" customHeight="1">
      <c r="A65" s="46"/>
      <c r="B65" s="47"/>
      <c r="C65" s="47"/>
      <c r="D65" s="47"/>
      <c r="E65" s="35">
        <v>2021</v>
      </c>
      <c r="F65" s="46" t="s">
        <v>8</v>
      </c>
      <c r="G65" s="46"/>
      <c r="H65" s="46"/>
      <c r="I65" s="46"/>
      <c r="J65" s="46"/>
    </row>
    <row r="66" spans="1:10" s="5" customFormat="1" ht="15.75" customHeight="1">
      <c r="A66" s="46"/>
      <c r="B66" s="47"/>
      <c r="C66" s="47"/>
      <c r="D66" s="47"/>
      <c r="E66" s="35">
        <v>2022</v>
      </c>
      <c r="F66" s="46" t="s">
        <v>8</v>
      </c>
      <c r="G66" s="46"/>
      <c r="H66" s="46"/>
      <c r="I66" s="46"/>
      <c r="J66" s="46"/>
    </row>
    <row r="67" spans="1:10" s="5" customFormat="1" ht="15.75" customHeight="1">
      <c r="A67" s="46"/>
      <c r="B67" s="47"/>
      <c r="C67" s="47"/>
      <c r="D67" s="47"/>
      <c r="E67" s="35">
        <v>2023</v>
      </c>
      <c r="F67" s="46" t="s">
        <v>8</v>
      </c>
      <c r="G67" s="46"/>
      <c r="H67" s="46"/>
      <c r="I67" s="46"/>
      <c r="J67" s="46"/>
    </row>
    <row r="68" spans="1:10" s="5" customFormat="1" ht="15.75" customHeight="1">
      <c r="A68" s="46"/>
      <c r="B68" s="47"/>
      <c r="C68" s="47"/>
      <c r="D68" s="47"/>
      <c r="E68" s="35">
        <v>2024</v>
      </c>
      <c r="F68" s="46" t="s">
        <v>8</v>
      </c>
      <c r="G68" s="46"/>
      <c r="H68" s="46"/>
      <c r="I68" s="46"/>
      <c r="J68" s="46"/>
    </row>
    <row r="69" spans="1:10" s="5" customFormat="1" ht="15.75" customHeight="1">
      <c r="A69" s="46"/>
      <c r="B69" s="47"/>
      <c r="C69" s="47"/>
      <c r="D69" s="47"/>
      <c r="E69" s="35">
        <v>2025</v>
      </c>
      <c r="F69" s="46" t="s">
        <v>8</v>
      </c>
      <c r="G69" s="46"/>
      <c r="H69" s="46"/>
      <c r="I69" s="46"/>
      <c r="J69" s="46"/>
    </row>
    <row r="70" spans="1:10" s="5" customFormat="1" ht="15.75">
      <c r="A70" s="46" t="s">
        <v>11</v>
      </c>
      <c r="B70" s="47"/>
      <c r="C70" s="47"/>
      <c r="D70" s="47"/>
      <c r="E70" s="35">
        <v>2020</v>
      </c>
      <c r="F70" s="7">
        <f>SUM(G70:J70)</f>
        <v>17327.400000000001</v>
      </c>
      <c r="G70" s="7">
        <f>G24+G31+G38+G45</f>
        <v>0</v>
      </c>
      <c r="H70" s="7">
        <f t="shared" ref="H70:J70" si="12">H24+H31+H38+H45</f>
        <v>70.5</v>
      </c>
      <c r="I70" s="7">
        <f t="shared" si="12"/>
        <v>15102.9</v>
      </c>
      <c r="J70" s="7">
        <f t="shared" si="12"/>
        <v>2154</v>
      </c>
    </row>
    <row r="71" spans="1:10" s="5" customFormat="1" ht="15.75">
      <c r="A71" s="46"/>
      <c r="B71" s="47"/>
      <c r="C71" s="47"/>
      <c r="D71" s="47"/>
      <c r="E71" s="35">
        <v>2021</v>
      </c>
      <c r="F71" s="7">
        <f t="shared" ref="F71:F72" si="13">SUM(G71:J71)</f>
        <v>17798.900000000001</v>
      </c>
      <c r="G71" s="7">
        <f t="shared" ref="G71:J71" si="14">G25+G32+G39+G46</f>
        <v>0</v>
      </c>
      <c r="H71" s="7">
        <f t="shared" si="14"/>
        <v>73</v>
      </c>
      <c r="I71" s="7">
        <f t="shared" si="14"/>
        <v>15541.9</v>
      </c>
      <c r="J71" s="7">
        <f t="shared" si="14"/>
        <v>2184</v>
      </c>
    </row>
    <row r="72" spans="1:10" s="5" customFormat="1" ht="15.75">
      <c r="A72" s="46"/>
      <c r="B72" s="47"/>
      <c r="C72" s="47"/>
      <c r="D72" s="47"/>
      <c r="E72" s="35">
        <v>2022</v>
      </c>
      <c r="F72" s="7">
        <f t="shared" si="13"/>
        <v>17492.8</v>
      </c>
      <c r="G72" s="7">
        <f t="shared" ref="G72:J72" si="15">G26+G33+G40+G47</f>
        <v>0</v>
      </c>
      <c r="H72" s="7">
        <f t="shared" si="15"/>
        <v>74.400000000000006</v>
      </c>
      <c r="I72" s="7">
        <f t="shared" si="15"/>
        <v>15234.4</v>
      </c>
      <c r="J72" s="7">
        <f t="shared" si="15"/>
        <v>2184</v>
      </c>
    </row>
    <row r="73" spans="1:10" s="5" customFormat="1" ht="15.75">
      <c r="A73" s="46"/>
      <c r="B73" s="47"/>
      <c r="C73" s="47"/>
      <c r="D73" s="47"/>
      <c r="E73" s="35">
        <v>2023</v>
      </c>
      <c r="F73" s="7">
        <f t="shared" ref="F73:F75" si="16">SUM(G73:J73)</f>
        <v>17104.400000000001</v>
      </c>
      <c r="G73" s="7">
        <f t="shared" ref="G73:J73" si="17">G27+G34+G41+G48</f>
        <v>0</v>
      </c>
      <c r="H73" s="7">
        <f t="shared" si="17"/>
        <v>74.400000000000006</v>
      </c>
      <c r="I73" s="7">
        <f t="shared" si="17"/>
        <v>14846</v>
      </c>
      <c r="J73" s="7">
        <f t="shared" si="17"/>
        <v>2184</v>
      </c>
    </row>
    <row r="74" spans="1:10" s="5" customFormat="1" ht="15.75">
      <c r="A74" s="46"/>
      <c r="B74" s="47"/>
      <c r="C74" s="47"/>
      <c r="D74" s="47"/>
      <c r="E74" s="35">
        <v>2024</v>
      </c>
      <c r="F74" s="7">
        <f t="shared" ref="F74" si="18">SUM(G74:J74)</f>
        <v>17185.5</v>
      </c>
      <c r="G74" s="7">
        <f t="shared" ref="G74:J74" si="19">G28+G35+G42+G49</f>
        <v>0</v>
      </c>
      <c r="H74" s="7">
        <f t="shared" si="19"/>
        <v>70</v>
      </c>
      <c r="I74" s="7">
        <f t="shared" si="19"/>
        <v>14961.5</v>
      </c>
      <c r="J74" s="7">
        <f t="shared" si="19"/>
        <v>2154</v>
      </c>
    </row>
    <row r="75" spans="1:10" s="5" customFormat="1" ht="15.75">
      <c r="A75" s="46"/>
      <c r="B75" s="47"/>
      <c r="C75" s="47"/>
      <c r="D75" s="47"/>
      <c r="E75" s="35">
        <v>2025</v>
      </c>
      <c r="F75" s="7">
        <f t="shared" si="16"/>
        <v>17185.5</v>
      </c>
      <c r="G75" s="7">
        <f t="shared" ref="G75:J75" si="20">G29+G36+G43+G50</f>
        <v>0</v>
      </c>
      <c r="H75" s="7">
        <f t="shared" si="20"/>
        <v>70</v>
      </c>
      <c r="I75" s="7">
        <f t="shared" si="20"/>
        <v>14961.5</v>
      </c>
      <c r="J75" s="7">
        <f t="shared" si="20"/>
        <v>2154</v>
      </c>
    </row>
    <row r="76" spans="1:10" s="5" customFormat="1" ht="15.75">
      <c r="A76" s="8" t="s">
        <v>69</v>
      </c>
      <c r="B76" s="9"/>
      <c r="C76" s="9"/>
      <c r="D76" s="9"/>
      <c r="E76" s="9"/>
      <c r="F76" s="10">
        <f>SUM(F70:F75)</f>
        <v>104094.5</v>
      </c>
      <c r="G76" s="10">
        <f t="shared" ref="G76:J76" si="21">SUM(G70:G75)</f>
        <v>0</v>
      </c>
      <c r="H76" s="10">
        <f t="shared" si="21"/>
        <v>432.3</v>
      </c>
      <c r="I76" s="10">
        <f t="shared" si="21"/>
        <v>90648.2</v>
      </c>
      <c r="J76" s="10">
        <f t="shared" si="21"/>
        <v>13014</v>
      </c>
    </row>
    <row r="77" spans="1:10" s="5" customFormat="1" ht="15.75">
      <c r="A77" s="47" t="s">
        <v>12</v>
      </c>
      <c r="B77" s="47"/>
      <c r="C77" s="47"/>
      <c r="D77" s="47"/>
      <c r="E77" s="47"/>
      <c r="F77" s="47"/>
      <c r="G77" s="47"/>
      <c r="H77" s="47"/>
      <c r="I77" s="47"/>
      <c r="J77" s="47"/>
    </row>
    <row r="78" spans="1:10" s="5" customFormat="1" ht="15.75">
      <c r="A78" s="46" t="s">
        <v>13</v>
      </c>
      <c r="B78" s="47" t="s">
        <v>7</v>
      </c>
      <c r="C78" s="47">
        <v>2020</v>
      </c>
      <c r="D78" s="47">
        <v>2025</v>
      </c>
      <c r="E78" s="35">
        <v>2020</v>
      </c>
      <c r="F78" s="46" t="s">
        <v>8</v>
      </c>
      <c r="G78" s="46"/>
      <c r="H78" s="46"/>
      <c r="I78" s="46"/>
      <c r="J78" s="46"/>
    </row>
    <row r="79" spans="1:10" s="5" customFormat="1" ht="15.75" customHeight="1">
      <c r="A79" s="46"/>
      <c r="B79" s="47"/>
      <c r="C79" s="47"/>
      <c r="D79" s="47"/>
      <c r="E79" s="35">
        <v>2021</v>
      </c>
      <c r="F79" s="46" t="s">
        <v>8</v>
      </c>
      <c r="G79" s="46"/>
      <c r="H79" s="46"/>
      <c r="I79" s="46"/>
      <c r="J79" s="46"/>
    </row>
    <row r="80" spans="1:10" s="5" customFormat="1" ht="15.75" customHeight="1">
      <c r="A80" s="46"/>
      <c r="B80" s="47"/>
      <c r="C80" s="47"/>
      <c r="D80" s="47"/>
      <c r="E80" s="35">
        <v>2022</v>
      </c>
      <c r="F80" s="46" t="s">
        <v>8</v>
      </c>
      <c r="G80" s="46"/>
      <c r="H80" s="46"/>
      <c r="I80" s="46"/>
      <c r="J80" s="46"/>
    </row>
    <row r="81" spans="1:10" s="5" customFormat="1" ht="15.75">
      <c r="A81" s="46"/>
      <c r="B81" s="47"/>
      <c r="C81" s="47"/>
      <c r="D81" s="47"/>
      <c r="E81" s="35">
        <v>2023</v>
      </c>
      <c r="F81" s="46" t="s">
        <v>8</v>
      </c>
      <c r="G81" s="46"/>
      <c r="H81" s="46"/>
      <c r="I81" s="46"/>
      <c r="J81" s="46"/>
    </row>
    <row r="82" spans="1:10" s="5" customFormat="1" ht="15.75">
      <c r="A82" s="46"/>
      <c r="B82" s="47"/>
      <c r="C82" s="47"/>
      <c r="D82" s="47"/>
      <c r="E82" s="35">
        <v>2024</v>
      </c>
      <c r="F82" s="46" t="s">
        <v>8</v>
      </c>
      <c r="G82" s="46"/>
      <c r="H82" s="46"/>
      <c r="I82" s="46"/>
      <c r="J82" s="46"/>
    </row>
    <row r="83" spans="1:10" s="5" customFormat="1" ht="15.75">
      <c r="A83" s="46"/>
      <c r="B83" s="47"/>
      <c r="C83" s="47"/>
      <c r="D83" s="47"/>
      <c r="E83" s="35">
        <v>2025</v>
      </c>
      <c r="F83" s="46" t="s">
        <v>8</v>
      </c>
      <c r="G83" s="46"/>
      <c r="H83" s="46"/>
      <c r="I83" s="46"/>
      <c r="J83" s="46"/>
    </row>
    <row r="84" spans="1:10" s="5" customFormat="1" ht="63">
      <c r="A84" s="29" t="s">
        <v>14</v>
      </c>
      <c r="B84" s="30" t="s">
        <v>15</v>
      </c>
      <c r="C84" s="30">
        <v>2020</v>
      </c>
      <c r="D84" s="30">
        <v>2020</v>
      </c>
      <c r="E84" s="36">
        <v>2020</v>
      </c>
      <c r="F84" s="11">
        <f>SUM(G84:J84)</f>
        <v>7471.5</v>
      </c>
      <c r="G84" s="11"/>
      <c r="H84" s="11"/>
      <c r="I84" s="11">
        <v>7471.5</v>
      </c>
      <c r="J84" s="11"/>
    </row>
    <row r="85" spans="1:10" s="5" customFormat="1" ht="15.75">
      <c r="A85" s="8" t="s">
        <v>10</v>
      </c>
      <c r="B85" s="9"/>
      <c r="C85" s="9"/>
      <c r="D85" s="9"/>
      <c r="E85" s="9"/>
      <c r="F85" s="10">
        <f>SUM(F84:F84)</f>
        <v>7471.5</v>
      </c>
      <c r="G85" s="10">
        <f>SUM(G84:G84)</f>
        <v>0</v>
      </c>
      <c r="H85" s="10">
        <f>SUM(H84:H84)</f>
        <v>0</v>
      </c>
      <c r="I85" s="10">
        <f>SUM(I84:I84)</f>
        <v>7471.5</v>
      </c>
      <c r="J85" s="10">
        <f>SUM(J84:J84)</f>
        <v>0</v>
      </c>
    </row>
    <row r="86" spans="1:10" s="5" customFormat="1" ht="15.75">
      <c r="A86" s="46" t="s">
        <v>16</v>
      </c>
      <c r="B86" s="47" t="s">
        <v>15</v>
      </c>
      <c r="C86" s="47">
        <v>2020</v>
      </c>
      <c r="D86" s="47">
        <v>2025</v>
      </c>
      <c r="E86" s="36">
        <v>2020</v>
      </c>
      <c r="F86" s="11">
        <f>SUM(G86:J86)</f>
        <v>87.2</v>
      </c>
      <c r="G86" s="11"/>
      <c r="H86" s="11"/>
      <c r="I86" s="11">
        <v>87.2</v>
      </c>
      <c r="J86" s="11"/>
    </row>
    <row r="87" spans="1:10" s="5" customFormat="1" ht="15.75">
      <c r="A87" s="46"/>
      <c r="B87" s="47"/>
      <c r="C87" s="47"/>
      <c r="D87" s="47"/>
      <c r="E87" s="36">
        <v>2021</v>
      </c>
      <c r="F87" s="11">
        <f t="shared" ref="F87:F88" si="22">SUM(G87:J87)</f>
        <v>50</v>
      </c>
      <c r="G87" s="11"/>
      <c r="H87" s="11"/>
      <c r="I87" s="11">
        <v>50</v>
      </c>
      <c r="J87" s="11"/>
    </row>
    <row r="88" spans="1:10" s="5" customFormat="1" ht="15.75">
      <c r="A88" s="46"/>
      <c r="B88" s="47"/>
      <c r="C88" s="47"/>
      <c r="D88" s="47"/>
      <c r="E88" s="36">
        <v>2022</v>
      </c>
      <c r="F88" s="11">
        <f t="shared" si="22"/>
        <v>50</v>
      </c>
      <c r="G88" s="11"/>
      <c r="H88" s="11"/>
      <c r="I88" s="11">
        <v>50</v>
      </c>
      <c r="J88" s="11"/>
    </row>
    <row r="89" spans="1:10" s="5" customFormat="1" ht="15.75">
      <c r="A89" s="46"/>
      <c r="B89" s="47"/>
      <c r="C89" s="47"/>
      <c r="D89" s="47"/>
      <c r="E89" s="36">
        <v>2023</v>
      </c>
      <c r="F89" s="11">
        <f>SUM(G89:J89)</f>
        <v>50</v>
      </c>
      <c r="G89" s="11"/>
      <c r="H89" s="11"/>
      <c r="I89" s="11">
        <v>50</v>
      </c>
      <c r="J89" s="11"/>
    </row>
    <row r="90" spans="1:10" s="5" customFormat="1" ht="15.75">
      <c r="A90" s="46"/>
      <c r="B90" s="47"/>
      <c r="C90" s="47"/>
      <c r="D90" s="47"/>
      <c r="E90" s="36">
        <v>2024</v>
      </c>
      <c r="F90" s="11">
        <f>SUM(G90:J90)</f>
        <v>50</v>
      </c>
      <c r="G90" s="11"/>
      <c r="H90" s="11"/>
      <c r="I90" s="11">
        <v>50</v>
      </c>
      <c r="J90" s="11"/>
    </row>
    <row r="91" spans="1:10" s="5" customFormat="1" ht="15.75">
      <c r="A91" s="46"/>
      <c r="B91" s="47"/>
      <c r="C91" s="47"/>
      <c r="D91" s="47"/>
      <c r="E91" s="36">
        <v>2025</v>
      </c>
      <c r="F91" s="11">
        <f>SUM(G91:J91)</f>
        <v>50</v>
      </c>
      <c r="G91" s="11"/>
      <c r="H91" s="11"/>
      <c r="I91" s="11">
        <v>50</v>
      </c>
      <c r="J91" s="11"/>
    </row>
    <row r="92" spans="1:10" s="5" customFormat="1" ht="15.75">
      <c r="A92" s="8" t="s">
        <v>10</v>
      </c>
      <c r="B92" s="9"/>
      <c r="C92" s="9"/>
      <c r="D92" s="9"/>
      <c r="E92" s="9"/>
      <c r="F92" s="10">
        <f>SUM(F86:F91)</f>
        <v>337.2</v>
      </c>
      <c r="G92" s="10">
        <f>SUM(G86:G91)</f>
        <v>0</v>
      </c>
      <c r="H92" s="10">
        <f>SUM(H86:H91)</f>
        <v>0</v>
      </c>
      <c r="I92" s="10">
        <f>SUM(I86:I91)</f>
        <v>337.2</v>
      </c>
      <c r="J92" s="10">
        <f>SUM(J86:J91)</f>
        <v>0</v>
      </c>
    </row>
    <row r="93" spans="1:10" s="5" customFormat="1" ht="15.75">
      <c r="A93" s="46" t="s">
        <v>17</v>
      </c>
      <c r="B93" s="47" t="s">
        <v>7</v>
      </c>
      <c r="C93" s="47">
        <v>2020</v>
      </c>
      <c r="D93" s="47">
        <v>2025</v>
      </c>
      <c r="E93" s="36">
        <v>2020</v>
      </c>
      <c r="F93" s="55" t="s">
        <v>8</v>
      </c>
      <c r="G93" s="56"/>
      <c r="H93" s="56"/>
      <c r="I93" s="56"/>
      <c r="J93" s="57"/>
    </row>
    <row r="94" spans="1:10" s="5" customFormat="1" ht="15.75">
      <c r="A94" s="46"/>
      <c r="B94" s="47"/>
      <c r="C94" s="47"/>
      <c r="D94" s="47"/>
      <c r="E94" s="36">
        <v>2021</v>
      </c>
      <c r="F94" s="55" t="s">
        <v>8</v>
      </c>
      <c r="G94" s="56"/>
      <c r="H94" s="56"/>
      <c r="I94" s="56"/>
      <c r="J94" s="57"/>
    </row>
    <row r="95" spans="1:10" s="5" customFormat="1" ht="15.75">
      <c r="A95" s="46"/>
      <c r="B95" s="47"/>
      <c r="C95" s="47"/>
      <c r="D95" s="47"/>
      <c r="E95" s="36">
        <v>2022</v>
      </c>
      <c r="F95" s="55" t="s">
        <v>8</v>
      </c>
      <c r="G95" s="56"/>
      <c r="H95" s="56"/>
      <c r="I95" s="56"/>
      <c r="J95" s="57"/>
    </row>
    <row r="96" spans="1:10" s="5" customFormat="1" ht="15.75">
      <c r="A96" s="46"/>
      <c r="B96" s="47"/>
      <c r="C96" s="47"/>
      <c r="D96" s="47"/>
      <c r="E96" s="36">
        <v>2023</v>
      </c>
      <c r="F96" s="55" t="s">
        <v>8</v>
      </c>
      <c r="G96" s="56"/>
      <c r="H96" s="56"/>
      <c r="I96" s="56"/>
      <c r="J96" s="57"/>
    </row>
    <row r="97" spans="1:10" s="5" customFormat="1" ht="15.75">
      <c r="A97" s="46"/>
      <c r="B97" s="47"/>
      <c r="C97" s="47"/>
      <c r="D97" s="47"/>
      <c r="E97" s="36">
        <v>2024</v>
      </c>
      <c r="F97" s="55" t="s">
        <v>8</v>
      </c>
      <c r="G97" s="56"/>
      <c r="H97" s="56"/>
      <c r="I97" s="56"/>
      <c r="J97" s="57"/>
    </row>
    <row r="98" spans="1:10" s="5" customFormat="1" ht="15.75">
      <c r="A98" s="46"/>
      <c r="B98" s="47"/>
      <c r="C98" s="47"/>
      <c r="D98" s="47"/>
      <c r="E98" s="36">
        <v>2025</v>
      </c>
      <c r="F98" s="55" t="s">
        <v>8</v>
      </c>
      <c r="G98" s="56"/>
      <c r="H98" s="56"/>
      <c r="I98" s="56"/>
      <c r="J98" s="57"/>
    </row>
    <row r="99" spans="1:10" s="5" customFormat="1" ht="15.75">
      <c r="A99" s="46" t="s">
        <v>18</v>
      </c>
      <c r="B99" s="47"/>
      <c r="C99" s="46"/>
      <c r="D99" s="46"/>
      <c r="E99" s="36">
        <v>2020</v>
      </c>
      <c r="F99" s="7">
        <f>SUM(G99:J99)</f>
        <v>7558.7</v>
      </c>
      <c r="G99" s="7">
        <f>G84+G86</f>
        <v>0</v>
      </c>
      <c r="H99" s="7">
        <f>H84+H86</f>
        <v>0</v>
      </c>
      <c r="I99" s="7">
        <f>I84+I86</f>
        <v>7558.7</v>
      </c>
      <c r="J99" s="7">
        <f>J84+J86</f>
        <v>0</v>
      </c>
    </row>
    <row r="100" spans="1:10" s="5" customFormat="1" ht="15.75">
      <c r="A100" s="46"/>
      <c r="B100" s="47"/>
      <c r="C100" s="46"/>
      <c r="D100" s="46"/>
      <c r="E100" s="36">
        <v>2021</v>
      </c>
      <c r="F100" s="7">
        <f t="shared" ref="F100:F104" si="23">SUM(G100:J100)</f>
        <v>50</v>
      </c>
      <c r="G100" s="7">
        <f>G87</f>
        <v>0</v>
      </c>
      <c r="H100" s="7">
        <f t="shared" ref="H100:J100" si="24">H87</f>
        <v>0</v>
      </c>
      <c r="I100" s="7">
        <f t="shared" si="24"/>
        <v>50</v>
      </c>
      <c r="J100" s="7">
        <f t="shared" si="24"/>
        <v>0</v>
      </c>
    </row>
    <row r="101" spans="1:10" s="5" customFormat="1" ht="15.75">
      <c r="A101" s="46"/>
      <c r="B101" s="47"/>
      <c r="C101" s="46"/>
      <c r="D101" s="46"/>
      <c r="E101" s="36">
        <v>2022</v>
      </c>
      <c r="F101" s="7">
        <f t="shared" si="23"/>
        <v>50</v>
      </c>
      <c r="G101" s="7">
        <f t="shared" ref="G101:J101" si="25">G88</f>
        <v>0</v>
      </c>
      <c r="H101" s="7">
        <f t="shared" si="25"/>
        <v>0</v>
      </c>
      <c r="I101" s="7">
        <f t="shared" si="25"/>
        <v>50</v>
      </c>
      <c r="J101" s="7">
        <f t="shared" si="25"/>
        <v>0</v>
      </c>
    </row>
    <row r="102" spans="1:10" s="5" customFormat="1" ht="15.75">
      <c r="A102" s="46"/>
      <c r="B102" s="47"/>
      <c r="C102" s="46"/>
      <c r="D102" s="46"/>
      <c r="E102" s="36">
        <v>2023</v>
      </c>
      <c r="F102" s="7">
        <f t="shared" si="23"/>
        <v>50</v>
      </c>
      <c r="G102" s="7">
        <f t="shared" ref="G102:J102" si="26">G89</f>
        <v>0</v>
      </c>
      <c r="H102" s="7">
        <f t="shared" si="26"/>
        <v>0</v>
      </c>
      <c r="I102" s="7">
        <f t="shared" si="26"/>
        <v>50</v>
      </c>
      <c r="J102" s="7">
        <f t="shared" si="26"/>
        <v>0</v>
      </c>
    </row>
    <row r="103" spans="1:10" s="5" customFormat="1" ht="15.75">
      <c r="A103" s="46"/>
      <c r="B103" s="47"/>
      <c r="C103" s="46"/>
      <c r="D103" s="46"/>
      <c r="E103" s="36">
        <v>2024</v>
      </c>
      <c r="F103" s="7">
        <f t="shared" ref="F103" si="27">SUM(G103:J103)</f>
        <v>50</v>
      </c>
      <c r="G103" s="7">
        <f t="shared" ref="G103:J103" si="28">G90</f>
        <v>0</v>
      </c>
      <c r="H103" s="7">
        <f t="shared" si="28"/>
        <v>0</v>
      </c>
      <c r="I103" s="7">
        <f t="shared" si="28"/>
        <v>50</v>
      </c>
      <c r="J103" s="7">
        <f t="shared" si="28"/>
        <v>0</v>
      </c>
    </row>
    <row r="104" spans="1:10" s="5" customFormat="1" ht="15.75">
      <c r="A104" s="46"/>
      <c r="B104" s="47"/>
      <c r="C104" s="46"/>
      <c r="D104" s="46"/>
      <c r="E104" s="36">
        <v>2025</v>
      </c>
      <c r="F104" s="7">
        <f t="shared" si="23"/>
        <v>50</v>
      </c>
      <c r="G104" s="7">
        <f t="shared" ref="G104:J104" si="29">G91</f>
        <v>0</v>
      </c>
      <c r="H104" s="7">
        <f t="shared" si="29"/>
        <v>0</v>
      </c>
      <c r="I104" s="7">
        <f t="shared" si="29"/>
        <v>50</v>
      </c>
      <c r="J104" s="7">
        <f t="shared" si="29"/>
        <v>0</v>
      </c>
    </row>
    <row r="105" spans="1:10" s="5" customFormat="1" ht="15.75">
      <c r="A105" s="8" t="s">
        <v>70</v>
      </c>
      <c r="B105" s="9"/>
      <c r="C105" s="8"/>
      <c r="D105" s="8"/>
      <c r="E105" s="9"/>
      <c r="F105" s="10">
        <f>SUM(F99:F104)</f>
        <v>7808.7</v>
      </c>
      <c r="G105" s="10">
        <f t="shared" ref="G105:J105" si="30">SUM(G99:G104)</f>
        <v>0</v>
      </c>
      <c r="H105" s="10">
        <f t="shared" si="30"/>
        <v>0</v>
      </c>
      <c r="I105" s="10">
        <f t="shared" si="30"/>
        <v>7808.7</v>
      </c>
      <c r="J105" s="10">
        <f t="shared" si="30"/>
        <v>0</v>
      </c>
    </row>
    <row r="106" spans="1:10" s="5" customFormat="1" ht="15.75">
      <c r="A106" s="47" t="s">
        <v>19</v>
      </c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s="5" customFormat="1" ht="15.75">
      <c r="A107" s="46" t="s">
        <v>20</v>
      </c>
      <c r="B107" s="47" t="s">
        <v>7</v>
      </c>
      <c r="C107" s="47">
        <v>2020</v>
      </c>
      <c r="D107" s="47">
        <v>2025</v>
      </c>
      <c r="E107" s="35">
        <v>2020</v>
      </c>
      <c r="F107" s="7">
        <f t="shared" ref="F107:F112" si="31">SUM(G107:J107)</f>
        <v>20030.400000000001</v>
      </c>
      <c r="G107" s="7"/>
      <c r="H107" s="7"/>
      <c r="I107" s="7">
        <v>20030.400000000001</v>
      </c>
      <c r="J107" s="7"/>
    </row>
    <row r="108" spans="1:10" s="5" customFormat="1" ht="15.75">
      <c r="A108" s="46"/>
      <c r="B108" s="47"/>
      <c r="C108" s="47"/>
      <c r="D108" s="47"/>
      <c r="E108" s="35">
        <v>2021</v>
      </c>
      <c r="F108" s="7">
        <f t="shared" si="31"/>
        <v>20831.7</v>
      </c>
      <c r="G108" s="7"/>
      <c r="H108" s="7"/>
      <c r="I108" s="7">
        <v>20831.7</v>
      </c>
      <c r="J108" s="7"/>
    </row>
    <row r="109" spans="1:10" s="5" customFormat="1" ht="15.75">
      <c r="A109" s="46"/>
      <c r="B109" s="47"/>
      <c r="C109" s="47"/>
      <c r="D109" s="47"/>
      <c r="E109" s="35">
        <v>2022</v>
      </c>
      <c r="F109" s="7">
        <f t="shared" si="31"/>
        <v>20831.7</v>
      </c>
      <c r="G109" s="7"/>
      <c r="H109" s="7"/>
      <c r="I109" s="7">
        <v>20831.7</v>
      </c>
      <c r="J109" s="7"/>
    </row>
    <row r="110" spans="1:10" s="5" customFormat="1" ht="15.75">
      <c r="A110" s="46"/>
      <c r="B110" s="47"/>
      <c r="C110" s="47"/>
      <c r="D110" s="47"/>
      <c r="E110" s="35">
        <v>2023</v>
      </c>
      <c r="F110" s="7">
        <f t="shared" si="31"/>
        <v>20831.7</v>
      </c>
      <c r="G110" s="7"/>
      <c r="H110" s="7"/>
      <c r="I110" s="7">
        <v>20831.7</v>
      </c>
      <c r="J110" s="7"/>
    </row>
    <row r="111" spans="1:10" s="5" customFormat="1" ht="15.75">
      <c r="A111" s="46"/>
      <c r="B111" s="47"/>
      <c r="C111" s="47"/>
      <c r="D111" s="47"/>
      <c r="E111" s="35">
        <v>2024</v>
      </c>
      <c r="F111" s="7">
        <f t="shared" si="31"/>
        <v>20030.400000000001</v>
      </c>
      <c r="G111" s="7"/>
      <c r="H111" s="7"/>
      <c r="I111" s="7">
        <v>20030.400000000001</v>
      </c>
      <c r="J111" s="7"/>
    </row>
    <row r="112" spans="1:10" s="5" customFormat="1" ht="15.75">
      <c r="A112" s="46"/>
      <c r="B112" s="47"/>
      <c r="C112" s="47"/>
      <c r="D112" s="47"/>
      <c r="E112" s="35">
        <v>2025</v>
      </c>
      <c r="F112" s="7">
        <f t="shared" si="31"/>
        <v>20030.400000000001</v>
      </c>
      <c r="G112" s="7"/>
      <c r="H112" s="7"/>
      <c r="I112" s="7">
        <v>20030.400000000001</v>
      </c>
      <c r="J112" s="7"/>
    </row>
    <row r="113" spans="1:10" s="5" customFormat="1" ht="15.75">
      <c r="A113" s="8" t="s">
        <v>10</v>
      </c>
      <c r="B113" s="9"/>
      <c r="C113" s="9"/>
      <c r="D113" s="9"/>
      <c r="E113" s="9"/>
      <c r="F113" s="10">
        <f>SUM(F107:F112)</f>
        <v>122586.29999999999</v>
      </c>
      <c r="G113" s="10">
        <f t="shared" ref="G113:H113" si="32">SUM(G107:G112)</f>
        <v>0</v>
      </c>
      <c r="H113" s="10">
        <f t="shared" si="32"/>
        <v>0</v>
      </c>
      <c r="I113" s="10">
        <f>SUM(I107:I112)</f>
        <v>122586.29999999999</v>
      </c>
      <c r="J113" s="10">
        <f>SUM(J107:J112)</f>
        <v>0</v>
      </c>
    </row>
    <row r="114" spans="1:10" s="5" customFormat="1" ht="15.75">
      <c r="A114" s="46" t="s">
        <v>91</v>
      </c>
      <c r="B114" s="47" t="s">
        <v>7</v>
      </c>
      <c r="C114" s="47">
        <v>2020</v>
      </c>
      <c r="D114" s="47">
        <v>2025</v>
      </c>
      <c r="E114" s="35">
        <v>2020</v>
      </c>
      <c r="F114" s="7">
        <f>SUM(G114:J114)</f>
        <v>125201.7</v>
      </c>
      <c r="G114" s="7"/>
      <c r="H114" s="7">
        <v>125201.7</v>
      </c>
      <c r="I114" s="7"/>
      <c r="J114" s="7"/>
    </row>
    <row r="115" spans="1:10" s="5" customFormat="1" ht="15.75">
      <c r="A115" s="46"/>
      <c r="B115" s="47"/>
      <c r="C115" s="47"/>
      <c r="D115" s="47"/>
      <c r="E115" s="35">
        <v>2021</v>
      </c>
      <c r="F115" s="7">
        <f t="shared" ref="F115:F116" si="33">SUM(G115:J115)</f>
        <v>135089.9</v>
      </c>
      <c r="G115" s="7"/>
      <c r="H115" s="7">
        <v>135089.9</v>
      </c>
      <c r="I115" s="7"/>
      <c r="J115" s="7"/>
    </row>
    <row r="116" spans="1:10" s="5" customFormat="1" ht="15.75">
      <c r="A116" s="46"/>
      <c r="B116" s="47"/>
      <c r="C116" s="47"/>
      <c r="D116" s="47"/>
      <c r="E116" s="35">
        <v>2022</v>
      </c>
      <c r="F116" s="7">
        <f t="shared" si="33"/>
        <v>140558.9</v>
      </c>
      <c r="G116" s="7"/>
      <c r="H116" s="7">
        <v>140558.9</v>
      </c>
      <c r="I116" s="7"/>
      <c r="J116" s="7"/>
    </row>
    <row r="117" spans="1:10" s="5" customFormat="1" ht="15.75">
      <c r="A117" s="46"/>
      <c r="B117" s="47"/>
      <c r="C117" s="47"/>
      <c r="D117" s="47"/>
      <c r="E117" s="35">
        <v>2023</v>
      </c>
      <c r="F117" s="7">
        <f t="shared" ref="F117:F119" si="34">SUM(G117:J117)</f>
        <v>146184.20000000001</v>
      </c>
      <c r="G117" s="7"/>
      <c r="H117" s="7">
        <v>146184.20000000001</v>
      </c>
      <c r="I117" s="7"/>
      <c r="J117" s="7"/>
    </row>
    <row r="118" spans="1:10" s="5" customFormat="1" ht="15.75">
      <c r="A118" s="46"/>
      <c r="B118" s="47"/>
      <c r="C118" s="47"/>
      <c r="D118" s="47"/>
      <c r="E118" s="35">
        <v>2024</v>
      </c>
      <c r="F118" s="7">
        <f t="shared" ref="F118" si="35">SUM(G118:J118)</f>
        <v>135693.6</v>
      </c>
      <c r="G118" s="7"/>
      <c r="H118" s="7">
        <v>135693.6</v>
      </c>
      <c r="I118" s="7"/>
      <c r="J118" s="7"/>
    </row>
    <row r="119" spans="1:10" s="5" customFormat="1" ht="15.75">
      <c r="A119" s="46"/>
      <c r="B119" s="47"/>
      <c r="C119" s="47"/>
      <c r="D119" s="47"/>
      <c r="E119" s="35">
        <v>2025</v>
      </c>
      <c r="F119" s="7">
        <f t="shared" si="34"/>
        <v>135693.6</v>
      </c>
      <c r="G119" s="7"/>
      <c r="H119" s="7">
        <v>135693.6</v>
      </c>
      <c r="I119" s="7"/>
      <c r="J119" s="7"/>
    </row>
    <row r="120" spans="1:10" s="5" customFormat="1" ht="15.75">
      <c r="A120" s="8" t="s">
        <v>10</v>
      </c>
      <c r="B120" s="9"/>
      <c r="C120" s="9"/>
      <c r="D120" s="9"/>
      <c r="E120" s="9"/>
      <c r="F120" s="10">
        <f>SUM(F114:F119)</f>
        <v>818421.89999999991</v>
      </c>
      <c r="G120" s="10">
        <f t="shared" ref="G120:J120" si="36">SUM(G114:G119)</f>
        <v>0</v>
      </c>
      <c r="H120" s="10">
        <f t="shared" si="36"/>
        <v>818421.89999999991</v>
      </c>
      <c r="I120" s="10">
        <f t="shared" si="36"/>
        <v>0</v>
      </c>
      <c r="J120" s="10">
        <f t="shared" si="36"/>
        <v>0</v>
      </c>
    </row>
    <row r="121" spans="1:10" s="5" customFormat="1" ht="15.75">
      <c r="A121" s="46" t="s">
        <v>92</v>
      </c>
      <c r="B121" s="47" t="s">
        <v>7</v>
      </c>
      <c r="C121" s="47">
        <v>2020</v>
      </c>
      <c r="D121" s="47">
        <v>2025</v>
      </c>
      <c r="E121" s="35">
        <v>2020</v>
      </c>
      <c r="F121" s="7">
        <f>SUM(G121:J121)</f>
        <v>2353.4</v>
      </c>
      <c r="G121" s="7"/>
      <c r="H121" s="7"/>
      <c r="I121" s="7">
        <v>2353.4</v>
      </c>
      <c r="J121" s="7"/>
    </row>
    <row r="122" spans="1:10" s="5" customFormat="1" ht="15.75">
      <c r="A122" s="46"/>
      <c r="B122" s="47"/>
      <c r="C122" s="47"/>
      <c r="D122" s="47"/>
      <c r="E122" s="35">
        <v>2021</v>
      </c>
      <c r="F122" s="7">
        <f t="shared" ref="F122:F123" si="37">SUM(G122:J122)</f>
        <v>2460</v>
      </c>
      <c r="G122" s="7"/>
      <c r="H122" s="7"/>
      <c r="I122" s="7">
        <v>2460</v>
      </c>
      <c r="J122" s="7"/>
    </row>
    <row r="123" spans="1:10" s="5" customFormat="1" ht="15.75">
      <c r="A123" s="46"/>
      <c r="B123" s="47"/>
      <c r="C123" s="47"/>
      <c r="D123" s="47"/>
      <c r="E123" s="35">
        <v>2022</v>
      </c>
      <c r="F123" s="7">
        <f t="shared" si="37"/>
        <v>2460</v>
      </c>
      <c r="G123" s="7"/>
      <c r="H123" s="7"/>
      <c r="I123" s="7">
        <v>2460</v>
      </c>
      <c r="J123" s="7"/>
    </row>
    <row r="124" spans="1:10" s="5" customFormat="1" ht="15.75">
      <c r="A124" s="46"/>
      <c r="B124" s="47"/>
      <c r="C124" s="47"/>
      <c r="D124" s="47"/>
      <c r="E124" s="35">
        <v>2023</v>
      </c>
      <c r="F124" s="7">
        <f t="shared" ref="F124:F126" si="38">SUM(G124:J124)</f>
        <v>2460</v>
      </c>
      <c r="G124" s="7"/>
      <c r="H124" s="7"/>
      <c r="I124" s="7">
        <v>2460</v>
      </c>
      <c r="J124" s="7"/>
    </row>
    <row r="125" spans="1:10" s="5" customFormat="1" ht="15.75">
      <c r="A125" s="46"/>
      <c r="B125" s="47"/>
      <c r="C125" s="47"/>
      <c r="D125" s="47"/>
      <c r="E125" s="35">
        <v>2024</v>
      </c>
      <c r="F125" s="7">
        <f t="shared" ref="F125" si="39">SUM(G125:J125)</f>
        <v>2301</v>
      </c>
      <c r="G125" s="7"/>
      <c r="H125" s="7"/>
      <c r="I125" s="7">
        <v>2301</v>
      </c>
      <c r="J125" s="7"/>
    </row>
    <row r="126" spans="1:10" s="5" customFormat="1" ht="15.75">
      <c r="A126" s="46"/>
      <c r="B126" s="47"/>
      <c r="C126" s="47"/>
      <c r="D126" s="47"/>
      <c r="E126" s="35">
        <v>2025</v>
      </c>
      <c r="F126" s="7">
        <f t="shared" si="38"/>
        <v>2301</v>
      </c>
      <c r="G126" s="7"/>
      <c r="H126" s="7"/>
      <c r="I126" s="7">
        <v>2301</v>
      </c>
      <c r="J126" s="7"/>
    </row>
    <row r="127" spans="1:10" s="5" customFormat="1" ht="15.75">
      <c r="A127" s="8" t="s">
        <v>10</v>
      </c>
      <c r="B127" s="9"/>
      <c r="C127" s="9"/>
      <c r="D127" s="9"/>
      <c r="E127" s="9"/>
      <c r="F127" s="10">
        <f>SUM(F121:F126)</f>
        <v>14335.4</v>
      </c>
      <c r="G127" s="10">
        <f t="shared" ref="G127:J127" si="40">SUM(G121:G126)</f>
        <v>0</v>
      </c>
      <c r="H127" s="10">
        <f t="shared" si="40"/>
        <v>0</v>
      </c>
      <c r="I127" s="10">
        <f t="shared" si="40"/>
        <v>14335.4</v>
      </c>
      <c r="J127" s="10">
        <f t="shared" si="40"/>
        <v>0</v>
      </c>
    </row>
    <row r="128" spans="1:10" s="5" customFormat="1" ht="15.75">
      <c r="A128" s="46" t="s">
        <v>21</v>
      </c>
      <c r="B128" s="47" t="s">
        <v>7</v>
      </c>
      <c r="C128" s="47">
        <v>2020</v>
      </c>
      <c r="D128" s="47">
        <v>2025</v>
      </c>
      <c r="E128" s="35">
        <v>2020</v>
      </c>
      <c r="F128" s="7">
        <f>SUM(G128:J128)</f>
        <v>2089.3000000000002</v>
      </c>
      <c r="G128" s="7"/>
      <c r="H128" s="7"/>
      <c r="I128" s="7">
        <v>2089.3000000000002</v>
      </c>
      <c r="J128" s="7"/>
    </row>
    <row r="129" spans="1:10" s="5" customFormat="1" ht="15.75">
      <c r="A129" s="46"/>
      <c r="B129" s="47"/>
      <c r="C129" s="47"/>
      <c r="D129" s="47"/>
      <c r="E129" s="35">
        <v>2021</v>
      </c>
      <c r="F129" s="7">
        <f t="shared" ref="F129:F130" si="41">SUM(G129:J129)</f>
        <v>2093</v>
      </c>
      <c r="G129" s="7"/>
      <c r="H129" s="7"/>
      <c r="I129" s="7">
        <f>1930+163</f>
        <v>2093</v>
      </c>
      <c r="J129" s="7"/>
    </row>
    <row r="130" spans="1:10" s="5" customFormat="1" ht="15.75">
      <c r="A130" s="46"/>
      <c r="B130" s="47"/>
      <c r="C130" s="47"/>
      <c r="D130" s="47"/>
      <c r="E130" s="35">
        <v>2022</v>
      </c>
      <c r="F130" s="7">
        <f t="shared" si="41"/>
        <v>1979.9</v>
      </c>
      <c r="G130" s="7"/>
      <c r="H130" s="7"/>
      <c r="I130" s="7">
        <v>1979.9</v>
      </c>
      <c r="J130" s="7"/>
    </row>
    <row r="131" spans="1:10" s="5" customFormat="1" ht="15.75">
      <c r="A131" s="46"/>
      <c r="B131" s="47"/>
      <c r="C131" s="47"/>
      <c r="D131" s="47"/>
      <c r="E131" s="35">
        <v>2023</v>
      </c>
      <c r="F131" s="7">
        <f t="shared" ref="F131:F133" si="42">SUM(G131:J131)</f>
        <v>2031.5</v>
      </c>
      <c r="G131" s="7"/>
      <c r="H131" s="7"/>
      <c r="I131" s="7">
        <v>2031.5</v>
      </c>
      <c r="J131" s="7"/>
    </row>
    <row r="132" spans="1:10" s="5" customFormat="1" ht="15.75">
      <c r="A132" s="46"/>
      <c r="B132" s="47"/>
      <c r="C132" s="47"/>
      <c r="D132" s="47"/>
      <c r="E132" s="35">
        <v>2024</v>
      </c>
      <c r="F132" s="7">
        <f t="shared" ref="F132" si="43">SUM(G132:J132)</f>
        <v>2749.9</v>
      </c>
      <c r="G132" s="7"/>
      <c r="H132" s="7"/>
      <c r="I132" s="7">
        <v>2749.9</v>
      </c>
      <c r="J132" s="7"/>
    </row>
    <row r="133" spans="1:10" s="5" customFormat="1" ht="15.75">
      <c r="A133" s="46"/>
      <c r="B133" s="47"/>
      <c r="C133" s="47"/>
      <c r="D133" s="47"/>
      <c r="E133" s="35">
        <v>2025</v>
      </c>
      <c r="F133" s="7">
        <f t="shared" si="42"/>
        <v>2749.9</v>
      </c>
      <c r="G133" s="7"/>
      <c r="H133" s="7"/>
      <c r="I133" s="7">
        <v>2749.9</v>
      </c>
      <c r="J133" s="7"/>
    </row>
    <row r="134" spans="1:10" s="5" customFormat="1" ht="15.75">
      <c r="A134" s="8" t="s">
        <v>10</v>
      </c>
      <c r="B134" s="9"/>
      <c r="C134" s="9"/>
      <c r="D134" s="9"/>
      <c r="E134" s="9"/>
      <c r="F134" s="10">
        <f>SUM(F128:F133)</f>
        <v>13693.5</v>
      </c>
      <c r="G134" s="10">
        <f t="shared" ref="G134:J134" si="44">SUM(G128:G133)</f>
        <v>0</v>
      </c>
      <c r="H134" s="10">
        <f t="shared" si="44"/>
        <v>0</v>
      </c>
      <c r="I134" s="10">
        <f t="shared" si="44"/>
        <v>13693.5</v>
      </c>
      <c r="J134" s="10">
        <f t="shared" si="44"/>
        <v>0</v>
      </c>
    </row>
    <row r="135" spans="1:10" s="5" customFormat="1" ht="126">
      <c r="A135" s="29" t="s">
        <v>102</v>
      </c>
      <c r="B135" s="30" t="s">
        <v>7</v>
      </c>
      <c r="C135" s="30">
        <v>2020</v>
      </c>
      <c r="D135" s="30">
        <v>2020</v>
      </c>
      <c r="E135" s="35">
        <v>2020</v>
      </c>
      <c r="F135" s="7">
        <f>SUM(G135:J135)</f>
        <v>2000</v>
      </c>
      <c r="G135" s="7"/>
      <c r="H135" s="7"/>
      <c r="I135" s="7">
        <v>2000</v>
      </c>
      <c r="J135" s="7"/>
    </row>
    <row r="136" spans="1:10" s="5" customFormat="1" ht="15.75">
      <c r="A136" s="8" t="s">
        <v>10</v>
      </c>
      <c r="B136" s="9"/>
      <c r="C136" s="9"/>
      <c r="D136" s="9"/>
      <c r="E136" s="9"/>
      <c r="F136" s="10">
        <f>SUM(F135:F135)</f>
        <v>2000</v>
      </c>
      <c r="G136" s="10">
        <f>SUM(G135:G135)</f>
        <v>0</v>
      </c>
      <c r="H136" s="10">
        <f>SUM(H135:H135)</f>
        <v>0</v>
      </c>
      <c r="I136" s="10">
        <f>SUM(I135:I135)</f>
        <v>2000</v>
      </c>
      <c r="J136" s="10">
        <f>SUM(J135:J135)</f>
        <v>0</v>
      </c>
    </row>
    <row r="137" spans="1:10" s="5" customFormat="1" ht="23.65" customHeight="1">
      <c r="A137" s="42" t="s">
        <v>103</v>
      </c>
      <c r="B137" s="44" t="s">
        <v>7</v>
      </c>
      <c r="C137" s="44">
        <v>2020</v>
      </c>
      <c r="D137" s="44">
        <v>2021</v>
      </c>
      <c r="E137" s="35">
        <v>2020</v>
      </c>
      <c r="F137" s="7">
        <f>SUM(G137:J137)</f>
        <v>2440</v>
      </c>
      <c r="G137" s="7"/>
      <c r="H137" s="7"/>
      <c r="I137" s="7">
        <v>2440</v>
      </c>
      <c r="J137" s="7"/>
    </row>
    <row r="138" spans="1:10" s="5" customFormat="1" ht="23.65" customHeight="1">
      <c r="A138" s="43"/>
      <c r="B138" s="45"/>
      <c r="C138" s="45"/>
      <c r="D138" s="45"/>
      <c r="E138" s="39">
        <v>2021</v>
      </c>
      <c r="F138" s="7">
        <f>SUM(G138:J138)</f>
        <v>2300</v>
      </c>
      <c r="G138" s="7"/>
      <c r="H138" s="7"/>
      <c r="I138" s="7">
        <v>2300</v>
      </c>
      <c r="J138" s="7"/>
    </row>
    <row r="139" spans="1:10" s="5" customFormat="1" ht="15.75">
      <c r="A139" s="8" t="s">
        <v>10</v>
      </c>
      <c r="B139" s="9"/>
      <c r="C139" s="9"/>
      <c r="D139" s="9"/>
      <c r="E139" s="9"/>
      <c r="F139" s="10">
        <f>SUM(F137:F138)</f>
        <v>4740</v>
      </c>
      <c r="G139" s="10">
        <f t="shared" ref="G139:J139" si="45">SUM(G137:G138)</f>
        <v>0</v>
      </c>
      <c r="H139" s="10">
        <f t="shared" si="45"/>
        <v>0</v>
      </c>
      <c r="I139" s="10">
        <f t="shared" si="45"/>
        <v>4740</v>
      </c>
      <c r="J139" s="10">
        <f t="shared" si="45"/>
        <v>0</v>
      </c>
    </row>
    <row r="140" spans="1:10" s="5" customFormat="1" ht="47.25">
      <c r="A140" s="32" t="s">
        <v>104</v>
      </c>
      <c r="B140" s="36" t="s">
        <v>7</v>
      </c>
      <c r="C140" s="36">
        <v>2020</v>
      </c>
      <c r="D140" s="36">
        <v>2020</v>
      </c>
      <c r="E140" s="35">
        <v>2020</v>
      </c>
      <c r="F140" s="7">
        <f>SUM(G140:J140)</f>
        <v>600</v>
      </c>
      <c r="G140" s="7"/>
      <c r="H140" s="7"/>
      <c r="I140" s="7">
        <v>600</v>
      </c>
      <c r="J140" s="7"/>
    </row>
    <row r="141" spans="1:10" s="5" customFormat="1" ht="15.75">
      <c r="A141" s="8" t="s">
        <v>10</v>
      </c>
      <c r="B141" s="9"/>
      <c r="C141" s="9"/>
      <c r="D141" s="9"/>
      <c r="E141" s="9"/>
      <c r="F141" s="10">
        <f>SUM(F140:F140)</f>
        <v>600</v>
      </c>
      <c r="G141" s="10">
        <f>SUM(G140:G140)</f>
        <v>0</v>
      </c>
      <c r="H141" s="10">
        <f>SUM(H140:H140)</f>
        <v>0</v>
      </c>
      <c r="I141" s="10">
        <f>SUM(I140:I140)</f>
        <v>600</v>
      </c>
      <c r="J141" s="10">
        <f>SUM(J140:J140)</f>
        <v>0</v>
      </c>
    </row>
    <row r="142" spans="1:10" s="5" customFormat="1" ht="63">
      <c r="A142" s="32" t="s">
        <v>105</v>
      </c>
      <c r="B142" s="36" t="s">
        <v>7</v>
      </c>
      <c r="C142" s="36">
        <v>2020</v>
      </c>
      <c r="D142" s="36">
        <v>2020</v>
      </c>
      <c r="E142" s="35">
        <v>2020</v>
      </c>
      <c r="F142" s="7">
        <f>SUM(G142:J142)</f>
        <v>271</v>
      </c>
      <c r="G142" s="7"/>
      <c r="H142" s="7">
        <v>271</v>
      </c>
      <c r="I142" s="7"/>
      <c r="J142" s="7"/>
    </row>
    <row r="143" spans="1:10" s="5" customFormat="1" ht="15.75">
      <c r="A143" s="8" t="s">
        <v>10</v>
      </c>
      <c r="B143" s="9"/>
      <c r="C143" s="9"/>
      <c r="D143" s="9"/>
      <c r="E143" s="9"/>
      <c r="F143" s="10">
        <f>SUM(F142:F142)</f>
        <v>271</v>
      </c>
      <c r="G143" s="10">
        <f>SUM(G142:G142)</f>
        <v>0</v>
      </c>
      <c r="H143" s="10">
        <f>SUM(H142:H142)</f>
        <v>271</v>
      </c>
      <c r="I143" s="10">
        <f>SUM(I142:I142)</f>
        <v>0</v>
      </c>
      <c r="J143" s="10">
        <f>SUM(J142:J142)</f>
        <v>0</v>
      </c>
    </row>
    <row r="144" spans="1:10" s="5" customFormat="1" ht="63">
      <c r="A144" s="32" t="s">
        <v>106</v>
      </c>
      <c r="B144" s="36" t="s">
        <v>7</v>
      </c>
      <c r="C144" s="36">
        <v>2020</v>
      </c>
      <c r="D144" s="36">
        <v>2020</v>
      </c>
      <c r="E144" s="35">
        <v>2020</v>
      </c>
      <c r="F144" s="7">
        <f>SUM(G144:J144)</f>
        <v>731.2</v>
      </c>
      <c r="G144" s="7"/>
      <c r="H144" s="7"/>
      <c r="I144" s="7">
        <v>731.2</v>
      </c>
      <c r="J144" s="7"/>
    </row>
    <row r="145" spans="1:10" s="5" customFormat="1" ht="15.75">
      <c r="A145" s="8" t="s">
        <v>10</v>
      </c>
      <c r="B145" s="9"/>
      <c r="C145" s="9"/>
      <c r="D145" s="9"/>
      <c r="E145" s="9"/>
      <c r="F145" s="10">
        <f>SUM(F144:F144)</f>
        <v>731.2</v>
      </c>
      <c r="G145" s="10">
        <f>SUM(G144:G144)</f>
        <v>0</v>
      </c>
      <c r="H145" s="10">
        <f>SUM(H144:H144)</f>
        <v>0</v>
      </c>
      <c r="I145" s="10">
        <f>SUM(I144:I144)</f>
        <v>731.2</v>
      </c>
      <c r="J145" s="10">
        <f>SUM(J144:J144)</f>
        <v>0</v>
      </c>
    </row>
    <row r="146" spans="1:10" s="5" customFormat="1" ht="63">
      <c r="A146" s="32" t="s">
        <v>107</v>
      </c>
      <c r="B146" s="40" t="s">
        <v>7</v>
      </c>
      <c r="C146" s="40">
        <v>2020</v>
      </c>
      <c r="D146" s="40">
        <v>2020</v>
      </c>
      <c r="E146" s="39">
        <v>2020</v>
      </c>
      <c r="F146" s="7">
        <f>SUM(G146:J146)</f>
        <v>850</v>
      </c>
      <c r="G146" s="7"/>
      <c r="H146" s="7"/>
      <c r="I146" s="7">
        <v>850</v>
      </c>
      <c r="J146" s="7"/>
    </row>
    <row r="147" spans="1:10" s="5" customFormat="1" ht="15.75">
      <c r="A147" s="8" t="s">
        <v>10</v>
      </c>
      <c r="B147" s="9"/>
      <c r="C147" s="9"/>
      <c r="D147" s="9"/>
      <c r="E147" s="9"/>
      <c r="F147" s="10">
        <f>SUM(F146:F146)</f>
        <v>850</v>
      </c>
      <c r="G147" s="10">
        <f>SUM(G146:G146)</f>
        <v>0</v>
      </c>
      <c r="H147" s="10">
        <f>SUM(H146:H146)</f>
        <v>0</v>
      </c>
      <c r="I147" s="10">
        <f>SUM(I146:I146)</f>
        <v>850</v>
      </c>
      <c r="J147" s="10">
        <f>SUM(J146:J146)</f>
        <v>0</v>
      </c>
    </row>
    <row r="148" spans="1:10" s="5" customFormat="1" ht="31.5">
      <c r="A148" s="32" t="s">
        <v>113</v>
      </c>
      <c r="B148" s="36" t="s">
        <v>7</v>
      </c>
      <c r="C148" s="36">
        <v>2021</v>
      </c>
      <c r="D148" s="36">
        <v>2021</v>
      </c>
      <c r="E148" s="35">
        <v>2021</v>
      </c>
      <c r="F148" s="7">
        <f>SUM(G148:J148)</f>
        <v>1015</v>
      </c>
      <c r="G148" s="7"/>
      <c r="H148" s="7"/>
      <c r="I148" s="7">
        <v>1015</v>
      </c>
      <c r="J148" s="7"/>
    </row>
    <row r="149" spans="1:10" s="5" customFormat="1" ht="15.75">
      <c r="A149" s="8" t="s">
        <v>10</v>
      </c>
      <c r="B149" s="9"/>
      <c r="C149" s="9"/>
      <c r="D149" s="9"/>
      <c r="E149" s="9"/>
      <c r="F149" s="10">
        <f>SUM(F148:F148)</f>
        <v>1015</v>
      </c>
      <c r="G149" s="10">
        <f>SUM(G148:G148)</f>
        <v>0</v>
      </c>
      <c r="H149" s="10">
        <f>SUM(H148:H148)</f>
        <v>0</v>
      </c>
      <c r="I149" s="10">
        <f>SUM(I148:I148)</f>
        <v>1015</v>
      </c>
      <c r="J149" s="10">
        <f>SUM(J148:J148)</f>
        <v>0</v>
      </c>
    </row>
    <row r="150" spans="1:10" s="5" customFormat="1" ht="15.75">
      <c r="A150" s="46" t="s">
        <v>22</v>
      </c>
      <c r="B150" s="47"/>
      <c r="C150" s="47"/>
      <c r="D150" s="47"/>
      <c r="E150" s="35">
        <v>2020</v>
      </c>
      <c r="F150" s="7">
        <f>SUM(G150:J150)</f>
        <v>156567</v>
      </c>
      <c r="G150" s="7">
        <f>G107+G114+G121+G128+G135+G140+G137+G142+G144+G146</f>
        <v>0</v>
      </c>
      <c r="H150" s="7">
        <f t="shared" ref="H150:J150" si="46">H107+H114+H121+H128+H135+H140+H137+H142+H144+H146</f>
        <v>125472.7</v>
      </c>
      <c r="I150" s="7">
        <f t="shared" si="46"/>
        <v>31094.300000000003</v>
      </c>
      <c r="J150" s="7">
        <f t="shared" si="46"/>
        <v>0</v>
      </c>
    </row>
    <row r="151" spans="1:10" s="5" customFormat="1" ht="15.75">
      <c r="A151" s="46"/>
      <c r="B151" s="47"/>
      <c r="C151" s="47"/>
      <c r="D151" s="47"/>
      <c r="E151" s="35">
        <v>2021</v>
      </c>
      <c r="F151" s="7">
        <f t="shared" ref="F151:F155" si="47">SUM(G151:J151)</f>
        <v>163789.6</v>
      </c>
      <c r="G151" s="7">
        <f>G108+G115+G122+G129+G138+G148</f>
        <v>0</v>
      </c>
      <c r="H151" s="7">
        <f t="shared" ref="H151:J151" si="48">H108+H115+H122+H129+H138+H148</f>
        <v>135089.9</v>
      </c>
      <c r="I151" s="7">
        <f t="shared" si="48"/>
        <v>28699.7</v>
      </c>
      <c r="J151" s="7">
        <f t="shared" si="48"/>
        <v>0</v>
      </c>
    </row>
    <row r="152" spans="1:10" s="5" customFormat="1" ht="15.75">
      <c r="A152" s="46"/>
      <c r="B152" s="47"/>
      <c r="C152" s="47"/>
      <c r="D152" s="47"/>
      <c r="E152" s="35">
        <v>2022</v>
      </c>
      <c r="F152" s="7">
        <f t="shared" si="47"/>
        <v>165830.5</v>
      </c>
      <c r="G152" s="7">
        <f t="shared" ref="G152:J155" si="49">G109+G116+G123+G130</f>
        <v>0</v>
      </c>
      <c r="H152" s="7">
        <f t="shared" si="49"/>
        <v>140558.9</v>
      </c>
      <c r="I152" s="7">
        <f t="shared" si="49"/>
        <v>25271.600000000002</v>
      </c>
      <c r="J152" s="7">
        <f t="shared" si="49"/>
        <v>0</v>
      </c>
    </row>
    <row r="153" spans="1:10" s="5" customFormat="1" ht="15.75">
      <c r="A153" s="46"/>
      <c r="B153" s="47"/>
      <c r="C153" s="47"/>
      <c r="D153" s="47"/>
      <c r="E153" s="35">
        <v>2023</v>
      </c>
      <c r="F153" s="7">
        <f t="shared" si="47"/>
        <v>171507.40000000002</v>
      </c>
      <c r="G153" s="7">
        <f t="shared" si="49"/>
        <v>0</v>
      </c>
      <c r="H153" s="7">
        <f t="shared" si="49"/>
        <v>146184.20000000001</v>
      </c>
      <c r="I153" s="7">
        <f t="shared" si="49"/>
        <v>25323.200000000001</v>
      </c>
      <c r="J153" s="7">
        <f t="shared" si="49"/>
        <v>0</v>
      </c>
    </row>
    <row r="154" spans="1:10" s="5" customFormat="1" ht="15.75">
      <c r="A154" s="46"/>
      <c r="B154" s="47"/>
      <c r="C154" s="47"/>
      <c r="D154" s="47"/>
      <c r="E154" s="35">
        <v>2024</v>
      </c>
      <c r="F154" s="7">
        <f t="shared" ref="F154" si="50">SUM(G154:J154)</f>
        <v>160774.90000000002</v>
      </c>
      <c r="G154" s="7">
        <f t="shared" si="49"/>
        <v>0</v>
      </c>
      <c r="H154" s="7">
        <f t="shared" si="49"/>
        <v>135693.6</v>
      </c>
      <c r="I154" s="7">
        <f t="shared" si="49"/>
        <v>25081.300000000003</v>
      </c>
      <c r="J154" s="7">
        <f t="shared" si="49"/>
        <v>0</v>
      </c>
    </row>
    <row r="155" spans="1:10" s="5" customFormat="1" ht="15.75">
      <c r="A155" s="46"/>
      <c r="B155" s="47"/>
      <c r="C155" s="47"/>
      <c r="D155" s="47"/>
      <c r="E155" s="35">
        <v>2025</v>
      </c>
      <c r="F155" s="7">
        <f t="shared" si="47"/>
        <v>160774.90000000002</v>
      </c>
      <c r="G155" s="7">
        <f t="shared" si="49"/>
        <v>0</v>
      </c>
      <c r="H155" s="7">
        <f t="shared" si="49"/>
        <v>135693.6</v>
      </c>
      <c r="I155" s="7">
        <f t="shared" si="49"/>
        <v>25081.300000000003</v>
      </c>
      <c r="J155" s="7">
        <f t="shared" si="49"/>
        <v>0</v>
      </c>
    </row>
    <row r="156" spans="1:10" s="5" customFormat="1" ht="15.75">
      <c r="A156" s="8" t="s">
        <v>71</v>
      </c>
      <c r="B156" s="9"/>
      <c r="C156" s="8"/>
      <c r="D156" s="8"/>
      <c r="E156" s="9"/>
      <c r="F156" s="10">
        <f>SUM(F150:F155)</f>
        <v>979244.3</v>
      </c>
      <c r="G156" s="10">
        <f t="shared" ref="G156:J156" si="51">SUM(G150:G155)</f>
        <v>0</v>
      </c>
      <c r="H156" s="10">
        <f t="shared" si="51"/>
        <v>818692.89999999991</v>
      </c>
      <c r="I156" s="10">
        <f t="shared" si="51"/>
        <v>160551.40000000002</v>
      </c>
      <c r="J156" s="10">
        <f t="shared" si="51"/>
        <v>0</v>
      </c>
    </row>
    <row r="157" spans="1:10" s="5" customFormat="1"/>
    <row r="158" spans="1:10" s="5" customFormat="1">
      <c r="F158" s="22"/>
      <c r="G158" s="22"/>
      <c r="H158" s="22"/>
      <c r="I158" s="22"/>
      <c r="J158" s="22"/>
    </row>
    <row r="159" spans="1:10" s="5" customFormat="1"/>
    <row r="160" spans="1:10" s="5" customFormat="1"/>
  </sheetData>
  <mergeCells count="126">
    <mergeCell ref="F64:J64"/>
    <mergeCell ref="F65:J65"/>
    <mergeCell ref="F66:J66"/>
    <mergeCell ref="F67:J67"/>
    <mergeCell ref="F69:J69"/>
    <mergeCell ref="F97:J97"/>
    <mergeCell ref="F82:J82"/>
    <mergeCell ref="F68:J68"/>
    <mergeCell ref="F62:J62"/>
    <mergeCell ref="F94:J94"/>
    <mergeCell ref="F95:J95"/>
    <mergeCell ref="F79:J79"/>
    <mergeCell ref="A4:J4"/>
    <mergeCell ref="A3:J3"/>
    <mergeCell ref="A38:A43"/>
    <mergeCell ref="B38:B43"/>
    <mergeCell ref="C38:C43"/>
    <mergeCell ref="D38:D43"/>
    <mergeCell ref="F21:J21"/>
    <mergeCell ref="A106:J106"/>
    <mergeCell ref="A107:A112"/>
    <mergeCell ref="B107:B112"/>
    <mergeCell ref="C107:C112"/>
    <mergeCell ref="D107:D112"/>
    <mergeCell ref="F81:J81"/>
    <mergeCell ref="F83:J83"/>
    <mergeCell ref="F59:J59"/>
    <mergeCell ref="F60:J60"/>
    <mergeCell ref="F61:J61"/>
    <mergeCell ref="F53:J53"/>
    <mergeCell ref="F54:J54"/>
    <mergeCell ref="F98:J98"/>
    <mergeCell ref="F96:J96"/>
    <mergeCell ref="F93:J93"/>
    <mergeCell ref="F58:J58"/>
    <mergeCell ref="F63:J63"/>
    <mergeCell ref="A150:A155"/>
    <mergeCell ref="B150:B155"/>
    <mergeCell ref="C150:C155"/>
    <mergeCell ref="D150:D155"/>
    <mergeCell ref="A10:A15"/>
    <mergeCell ref="B10:B15"/>
    <mergeCell ref="C10:C15"/>
    <mergeCell ref="D10:D15"/>
    <mergeCell ref="A121:A126"/>
    <mergeCell ref="B121:B126"/>
    <mergeCell ref="C121:C126"/>
    <mergeCell ref="D121:D126"/>
    <mergeCell ref="A128:A133"/>
    <mergeCell ref="B128:B133"/>
    <mergeCell ref="C128:C133"/>
    <mergeCell ref="D128:D133"/>
    <mergeCell ref="A114:A119"/>
    <mergeCell ref="B114:B119"/>
    <mergeCell ref="C114:C119"/>
    <mergeCell ref="D114:D119"/>
    <mergeCell ref="A64:A69"/>
    <mergeCell ref="B64:B69"/>
    <mergeCell ref="C64:C69"/>
    <mergeCell ref="D64:D69"/>
    <mergeCell ref="D86:D91"/>
    <mergeCell ref="A93:A98"/>
    <mergeCell ref="B93:B98"/>
    <mergeCell ref="C93:C98"/>
    <mergeCell ref="D93:D98"/>
    <mergeCell ref="A99:A104"/>
    <mergeCell ref="B99:B104"/>
    <mergeCell ref="C99:C104"/>
    <mergeCell ref="D99:D104"/>
    <mergeCell ref="A86:A91"/>
    <mergeCell ref="B86:B91"/>
    <mergeCell ref="C86:C91"/>
    <mergeCell ref="F52:J52"/>
    <mergeCell ref="F55:J55"/>
    <mergeCell ref="F57:J57"/>
    <mergeCell ref="F56:J56"/>
    <mergeCell ref="A31:A36"/>
    <mergeCell ref="B31:B36"/>
    <mergeCell ref="C31:C36"/>
    <mergeCell ref="D31:D36"/>
    <mergeCell ref="F22:J22"/>
    <mergeCell ref="A18:A23"/>
    <mergeCell ref="B18:B23"/>
    <mergeCell ref="C18:C23"/>
    <mergeCell ref="D18:D23"/>
    <mergeCell ref="F18:J18"/>
    <mergeCell ref="F23:J23"/>
    <mergeCell ref="A6:A8"/>
    <mergeCell ref="B6:B8"/>
    <mergeCell ref="E6:E8"/>
    <mergeCell ref="A17:J17"/>
    <mergeCell ref="A45:A50"/>
    <mergeCell ref="B45:B50"/>
    <mergeCell ref="C45:C50"/>
    <mergeCell ref="D45:D50"/>
    <mergeCell ref="B24:B29"/>
    <mergeCell ref="C24:C29"/>
    <mergeCell ref="D24:D29"/>
    <mergeCell ref="C6:D7"/>
    <mergeCell ref="F6:J7"/>
    <mergeCell ref="F19:J19"/>
    <mergeCell ref="F20:J20"/>
    <mergeCell ref="A137:A138"/>
    <mergeCell ref="B137:B138"/>
    <mergeCell ref="C137:C138"/>
    <mergeCell ref="D137:D138"/>
    <mergeCell ref="A58:A63"/>
    <mergeCell ref="B58:B63"/>
    <mergeCell ref="C58:C63"/>
    <mergeCell ref="D58:D63"/>
    <mergeCell ref="A24:A29"/>
    <mergeCell ref="A52:A57"/>
    <mergeCell ref="B52:B57"/>
    <mergeCell ref="C52:C57"/>
    <mergeCell ref="D52:D57"/>
    <mergeCell ref="A70:A75"/>
    <mergeCell ref="B70:B75"/>
    <mergeCell ref="C70:C75"/>
    <mergeCell ref="D70:D75"/>
    <mergeCell ref="A77:J77"/>
    <mergeCell ref="A78:A83"/>
    <mergeCell ref="B78:B83"/>
    <mergeCell ref="C78:C83"/>
    <mergeCell ref="D78:D83"/>
    <mergeCell ref="F78:J78"/>
    <mergeCell ref="F80:J8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opLeftCell="A26" workbookViewId="0">
      <selection activeCell="I30" sqref="I30"/>
    </sheetView>
  </sheetViews>
  <sheetFormatPr defaultRowHeight="15"/>
  <cols>
    <col min="1" max="1" width="5" style="3" bestFit="1" customWidth="1"/>
    <col min="2" max="2" width="50.7109375" style="4" customWidth="1"/>
    <col min="3" max="3" width="16.7109375" style="4" customWidth="1"/>
    <col min="4" max="4" width="35.7109375" style="4" customWidth="1"/>
    <col min="5" max="5" width="7.85546875" style="4" customWidth="1"/>
    <col min="6" max="10" width="10.28515625" style="4" customWidth="1"/>
    <col min="11" max="16384" width="9.140625" style="4"/>
  </cols>
  <sheetData>
    <row r="1" spans="1:10" s="20" customFormat="1" ht="18.75">
      <c r="A1" s="19"/>
      <c r="B1" s="5"/>
      <c r="C1" s="5"/>
      <c r="D1" s="5"/>
      <c r="E1" s="5"/>
      <c r="F1" s="5"/>
      <c r="G1" s="5"/>
      <c r="H1" s="5"/>
      <c r="I1" s="5"/>
      <c r="J1" s="14" t="s">
        <v>37</v>
      </c>
    </row>
    <row r="2" spans="1:10" s="20" customFormat="1" ht="18.75">
      <c r="A2" s="15"/>
      <c r="B2" s="5"/>
      <c r="C2" s="5"/>
      <c r="D2" s="5"/>
      <c r="E2" s="5"/>
      <c r="F2" s="5"/>
      <c r="G2" s="5"/>
      <c r="H2" s="5"/>
      <c r="I2" s="5"/>
      <c r="J2" s="5"/>
    </row>
    <row r="3" spans="1:10" s="20" customFormat="1" ht="18.75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20" customFormat="1" ht="18.75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20" customFormat="1" ht="18.7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20" customFormat="1" ht="18.75">
      <c r="A6" s="15"/>
      <c r="B6" s="5"/>
      <c r="C6" s="5"/>
      <c r="D6" s="5"/>
      <c r="E6" s="5"/>
      <c r="F6" s="5"/>
      <c r="G6" s="5"/>
      <c r="H6" s="5"/>
      <c r="I6" s="5"/>
      <c r="J6" s="5"/>
    </row>
    <row r="7" spans="1:10" s="5" customFormat="1" ht="15.75">
      <c r="A7" s="59" t="s">
        <v>34</v>
      </c>
      <c r="B7" s="47" t="s">
        <v>72</v>
      </c>
      <c r="C7" s="47" t="s">
        <v>0</v>
      </c>
      <c r="D7" s="47" t="s">
        <v>35</v>
      </c>
      <c r="E7" s="47" t="s">
        <v>26</v>
      </c>
      <c r="F7" s="47" t="s">
        <v>36</v>
      </c>
      <c r="G7" s="47"/>
      <c r="H7" s="47"/>
      <c r="I7" s="47"/>
      <c r="J7" s="47"/>
    </row>
    <row r="8" spans="1:10" s="5" customFormat="1" ht="94.5">
      <c r="A8" s="59"/>
      <c r="B8" s="47"/>
      <c r="C8" s="47"/>
      <c r="D8" s="47"/>
      <c r="E8" s="47"/>
      <c r="F8" s="12" t="s">
        <v>3</v>
      </c>
      <c r="G8" s="12" t="s">
        <v>27</v>
      </c>
      <c r="H8" s="12" t="s">
        <v>30</v>
      </c>
      <c r="I8" s="12" t="s">
        <v>4</v>
      </c>
      <c r="J8" s="12" t="s">
        <v>29</v>
      </c>
    </row>
    <row r="9" spans="1:10" s="5" customFormat="1" ht="15.75">
      <c r="A9" s="17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75">
      <c r="A10" s="59" t="s">
        <v>41</v>
      </c>
      <c r="B10" s="46" t="s">
        <v>39</v>
      </c>
      <c r="C10" s="47" t="s">
        <v>7</v>
      </c>
      <c r="D10" s="46" t="s">
        <v>40</v>
      </c>
      <c r="E10" s="23">
        <v>2020</v>
      </c>
      <c r="F10" s="7">
        <f>SUM(G10:J10)</f>
        <v>20030.400000000001</v>
      </c>
      <c r="G10" s="7"/>
      <c r="H10" s="7"/>
      <c r="I10" s="7">
        <v>20030.400000000001</v>
      </c>
      <c r="J10" s="7"/>
    </row>
    <row r="11" spans="1:10" s="5" customFormat="1" ht="15.75">
      <c r="A11" s="59"/>
      <c r="B11" s="46"/>
      <c r="C11" s="47"/>
      <c r="D11" s="46"/>
      <c r="E11" s="23">
        <v>2021</v>
      </c>
      <c r="F11" s="7">
        <f t="shared" ref="F11:F12" si="0">SUM(G11:J11)</f>
        <v>20831.7</v>
      </c>
      <c r="G11" s="7"/>
      <c r="H11" s="7"/>
      <c r="I11" s="7">
        <v>20831.7</v>
      </c>
      <c r="J11" s="7"/>
    </row>
    <row r="12" spans="1:10" s="5" customFormat="1" ht="15.75">
      <c r="A12" s="59"/>
      <c r="B12" s="46"/>
      <c r="C12" s="47"/>
      <c r="D12" s="46"/>
      <c r="E12" s="23">
        <v>2022</v>
      </c>
      <c r="F12" s="7">
        <f t="shared" si="0"/>
        <v>20831.7</v>
      </c>
      <c r="G12" s="7"/>
      <c r="H12" s="7"/>
      <c r="I12" s="7">
        <v>20831.7</v>
      </c>
      <c r="J12" s="7"/>
    </row>
    <row r="13" spans="1:10" s="5" customFormat="1" ht="15.75">
      <c r="A13" s="59"/>
      <c r="B13" s="46"/>
      <c r="C13" s="47"/>
      <c r="D13" s="46"/>
      <c r="E13" s="23">
        <v>2023</v>
      </c>
      <c r="F13" s="7">
        <f t="shared" ref="F13:F47" si="1">SUM(G13:J13)</f>
        <v>20831.7</v>
      </c>
      <c r="G13" s="7"/>
      <c r="H13" s="7"/>
      <c r="I13" s="7">
        <v>20831.7</v>
      </c>
      <c r="J13" s="7"/>
    </row>
    <row r="14" spans="1:10" s="5" customFormat="1" ht="15.75">
      <c r="A14" s="59"/>
      <c r="B14" s="46"/>
      <c r="C14" s="47"/>
      <c r="D14" s="46"/>
      <c r="E14" s="23">
        <v>2024</v>
      </c>
      <c r="F14" s="7">
        <f t="shared" ref="F14" si="2">SUM(G14:J14)</f>
        <v>20030.400000000001</v>
      </c>
      <c r="G14" s="7"/>
      <c r="H14" s="7"/>
      <c r="I14" s="7">
        <v>20030.400000000001</v>
      </c>
      <c r="J14" s="7"/>
    </row>
    <row r="15" spans="1:10" s="5" customFormat="1" ht="15.75">
      <c r="A15" s="59"/>
      <c r="B15" s="46"/>
      <c r="C15" s="47"/>
      <c r="D15" s="46"/>
      <c r="E15" s="23">
        <v>2025</v>
      </c>
      <c r="F15" s="7">
        <f t="shared" si="1"/>
        <v>20030.400000000001</v>
      </c>
      <c r="G15" s="7"/>
      <c r="H15" s="7"/>
      <c r="I15" s="7">
        <v>20030.400000000001</v>
      </c>
      <c r="J15" s="7"/>
    </row>
    <row r="16" spans="1:10" s="5" customFormat="1" ht="15.75">
      <c r="A16" s="59" t="s">
        <v>42</v>
      </c>
      <c r="B16" s="46" t="s">
        <v>93</v>
      </c>
      <c r="C16" s="47" t="s">
        <v>7</v>
      </c>
      <c r="D16" s="46" t="s">
        <v>40</v>
      </c>
      <c r="E16" s="23">
        <v>2020</v>
      </c>
      <c r="F16" s="7">
        <f>SUM(G16:J16)</f>
        <v>125201.7</v>
      </c>
      <c r="G16" s="7"/>
      <c r="H16" s="7">
        <v>125201.7</v>
      </c>
      <c r="I16" s="7"/>
      <c r="J16" s="7"/>
    </row>
    <row r="17" spans="1:10" s="5" customFormat="1" ht="15.75">
      <c r="A17" s="59"/>
      <c r="B17" s="46"/>
      <c r="C17" s="47"/>
      <c r="D17" s="46"/>
      <c r="E17" s="23">
        <v>2021</v>
      </c>
      <c r="F17" s="7">
        <f t="shared" si="1"/>
        <v>135089.9</v>
      </c>
      <c r="G17" s="7"/>
      <c r="H17" s="7">
        <v>135089.9</v>
      </c>
      <c r="I17" s="7"/>
      <c r="J17" s="7"/>
    </row>
    <row r="18" spans="1:10" s="5" customFormat="1" ht="15.75">
      <c r="A18" s="59"/>
      <c r="B18" s="46"/>
      <c r="C18" s="47"/>
      <c r="D18" s="46"/>
      <c r="E18" s="23">
        <v>2022</v>
      </c>
      <c r="F18" s="7">
        <f t="shared" si="1"/>
        <v>140558.9</v>
      </c>
      <c r="G18" s="7"/>
      <c r="H18" s="7">
        <v>140558.9</v>
      </c>
      <c r="I18" s="7"/>
      <c r="J18" s="7"/>
    </row>
    <row r="19" spans="1:10" s="5" customFormat="1" ht="15.75">
      <c r="A19" s="59"/>
      <c r="B19" s="46"/>
      <c r="C19" s="47"/>
      <c r="D19" s="46"/>
      <c r="E19" s="23">
        <v>2023</v>
      </c>
      <c r="F19" s="7">
        <f t="shared" si="1"/>
        <v>146184.20000000001</v>
      </c>
      <c r="G19" s="7"/>
      <c r="H19" s="7">
        <v>146184.20000000001</v>
      </c>
      <c r="I19" s="7"/>
      <c r="J19" s="7"/>
    </row>
    <row r="20" spans="1:10" s="5" customFormat="1" ht="15.75">
      <c r="A20" s="59"/>
      <c r="B20" s="46"/>
      <c r="C20" s="47"/>
      <c r="D20" s="46"/>
      <c r="E20" s="23">
        <v>2024</v>
      </c>
      <c r="F20" s="7">
        <f t="shared" ref="F20" si="3">SUM(G20:J20)</f>
        <v>135693.6</v>
      </c>
      <c r="G20" s="7"/>
      <c r="H20" s="7">
        <v>135693.6</v>
      </c>
      <c r="I20" s="7"/>
      <c r="J20" s="7"/>
    </row>
    <row r="21" spans="1:10" s="5" customFormat="1" ht="15.75">
      <c r="A21" s="59"/>
      <c r="B21" s="46"/>
      <c r="C21" s="47"/>
      <c r="D21" s="46"/>
      <c r="E21" s="23">
        <v>2025</v>
      </c>
      <c r="F21" s="7">
        <f t="shared" si="1"/>
        <v>135693.6</v>
      </c>
      <c r="G21" s="7"/>
      <c r="H21" s="7">
        <v>135693.6</v>
      </c>
      <c r="I21" s="7"/>
      <c r="J21" s="7"/>
    </row>
    <row r="22" spans="1:10" s="5" customFormat="1" ht="15.75">
      <c r="A22" s="59" t="s">
        <v>43</v>
      </c>
      <c r="B22" s="46" t="s">
        <v>94</v>
      </c>
      <c r="C22" s="47" t="s">
        <v>7</v>
      </c>
      <c r="D22" s="46" t="s">
        <v>40</v>
      </c>
      <c r="E22" s="23">
        <v>2020</v>
      </c>
      <c r="F22" s="7">
        <f t="shared" si="1"/>
        <v>2353.4</v>
      </c>
      <c r="G22" s="7"/>
      <c r="H22" s="7"/>
      <c r="I22" s="7">
        <v>2353.4</v>
      </c>
      <c r="J22" s="7"/>
    </row>
    <row r="23" spans="1:10" s="5" customFormat="1" ht="15.75">
      <c r="A23" s="59"/>
      <c r="B23" s="46"/>
      <c r="C23" s="47"/>
      <c r="D23" s="46"/>
      <c r="E23" s="23">
        <v>2021</v>
      </c>
      <c r="F23" s="7">
        <f t="shared" si="1"/>
        <v>2460</v>
      </c>
      <c r="G23" s="7"/>
      <c r="H23" s="7"/>
      <c r="I23" s="7">
        <v>2460</v>
      </c>
      <c r="J23" s="7"/>
    </row>
    <row r="24" spans="1:10" s="5" customFormat="1" ht="15.75">
      <c r="A24" s="59"/>
      <c r="B24" s="46"/>
      <c r="C24" s="47"/>
      <c r="D24" s="46"/>
      <c r="E24" s="23">
        <v>2022</v>
      </c>
      <c r="F24" s="7">
        <f t="shared" si="1"/>
        <v>2460</v>
      </c>
      <c r="G24" s="7"/>
      <c r="H24" s="7"/>
      <c r="I24" s="7">
        <v>2460</v>
      </c>
      <c r="J24" s="7"/>
    </row>
    <row r="25" spans="1:10" s="5" customFormat="1" ht="15.75">
      <c r="A25" s="59"/>
      <c r="B25" s="46"/>
      <c r="C25" s="47"/>
      <c r="D25" s="46"/>
      <c r="E25" s="23">
        <v>2023</v>
      </c>
      <c r="F25" s="7">
        <f t="shared" si="1"/>
        <v>2460</v>
      </c>
      <c r="G25" s="7"/>
      <c r="H25" s="7"/>
      <c r="I25" s="7">
        <v>2460</v>
      </c>
      <c r="J25" s="7"/>
    </row>
    <row r="26" spans="1:10" s="5" customFormat="1" ht="15.75">
      <c r="A26" s="59"/>
      <c r="B26" s="46"/>
      <c r="C26" s="47"/>
      <c r="D26" s="46"/>
      <c r="E26" s="23">
        <v>2024</v>
      </c>
      <c r="F26" s="7">
        <f t="shared" ref="F26" si="4">SUM(G26:J26)</f>
        <v>2301</v>
      </c>
      <c r="G26" s="7"/>
      <c r="H26" s="7"/>
      <c r="I26" s="7">
        <v>2301</v>
      </c>
      <c r="J26" s="7"/>
    </row>
    <row r="27" spans="1:10" s="5" customFormat="1" ht="15.75">
      <c r="A27" s="59"/>
      <c r="B27" s="46"/>
      <c r="C27" s="47"/>
      <c r="D27" s="46"/>
      <c r="E27" s="23">
        <v>2025</v>
      </c>
      <c r="F27" s="7">
        <f t="shared" si="1"/>
        <v>2301</v>
      </c>
      <c r="G27" s="7"/>
      <c r="H27" s="7"/>
      <c r="I27" s="7">
        <v>2301</v>
      </c>
      <c r="J27" s="7"/>
    </row>
    <row r="28" spans="1:10" s="5" customFormat="1" ht="18.95" customHeight="1">
      <c r="A28" s="59" t="s">
        <v>44</v>
      </c>
      <c r="B28" s="46" t="s">
        <v>45</v>
      </c>
      <c r="C28" s="47" t="s">
        <v>7</v>
      </c>
      <c r="D28" s="46" t="s">
        <v>40</v>
      </c>
      <c r="E28" s="23">
        <v>2020</v>
      </c>
      <c r="F28" s="7">
        <f t="shared" si="1"/>
        <v>2089.3000000000002</v>
      </c>
      <c r="G28" s="7"/>
      <c r="H28" s="7"/>
      <c r="I28" s="7">
        <v>2089.3000000000002</v>
      </c>
      <c r="J28" s="7"/>
    </row>
    <row r="29" spans="1:10" s="5" customFormat="1" ht="18.95" customHeight="1">
      <c r="A29" s="59"/>
      <c r="B29" s="46"/>
      <c r="C29" s="47"/>
      <c r="D29" s="46"/>
      <c r="E29" s="23">
        <v>2021</v>
      </c>
      <c r="F29" s="7">
        <f t="shared" si="1"/>
        <v>2093</v>
      </c>
      <c r="G29" s="7"/>
      <c r="H29" s="7"/>
      <c r="I29" s="7">
        <f>1930+163</f>
        <v>2093</v>
      </c>
      <c r="J29" s="7"/>
    </row>
    <row r="30" spans="1:10" s="5" customFormat="1" ht="18.95" customHeight="1">
      <c r="A30" s="59"/>
      <c r="B30" s="46"/>
      <c r="C30" s="47"/>
      <c r="D30" s="46"/>
      <c r="E30" s="23">
        <v>2022</v>
      </c>
      <c r="F30" s="7">
        <f t="shared" si="1"/>
        <v>1979.9</v>
      </c>
      <c r="G30" s="7"/>
      <c r="H30" s="7"/>
      <c r="I30" s="7">
        <v>1979.9</v>
      </c>
      <c r="J30" s="7"/>
    </row>
    <row r="31" spans="1:10" s="5" customFormat="1" ht="18.95" customHeight="1">
      <c r="A31" s="59"/>
      <c r="B31" s="46"/>
      <c r="C31" s="47"/>
      <c r="D31" s="46"/>
      <c r="E31" s="23">
        <v>2023</v>
      </c>
      <c r="F31" s="7">
        <f t="shared" si="1"/>
        <v>2031.5</v>
      </c>
      <c r="G31" s="7"/>
      <c r="H31" s="7"/>
      <c r="I31" s="7">
        <v>2031.5</v>
      </c>
      <c r="J31" s="7"/>
    </row>
    <row r="32" spans="1:10" s="5" customFormat="1" ht="18.95" customHeight="1">
      <c r="A32" s="59"/>
      <c r="B32" s="46"/>
      <c r="C32" s="47"/>
      <c r="D32" s="46"/>
      <c r="E32" s="23">
        <v>2024</v>
      </c>
      <c r="F32" s="7">
        <f t="shared" ref="F32" si="5">SUM(G32:J32)</f>
        <v>2749.9</v>
      </c>
      <c r="G32" s="7"/>
      <c r="H32" s="7"/>
      <c r="I32" s="7">
        <v>2749.9</v>
      </c>
      <c r="J32" s="7"/>
    </row>
    <row r="33" spans="1:10" s="5" customFormat="1" ht="18.95" customHeight="1">
      <c r="A33" s="59"/>
      <c r="B33" s="46"/>
      <c r="C33" s="47"/>
      <c r="D33" s="46"/>
      <c r="E33" s="23">
        <v>2025</v>
      </c>
      <c r="F33" s="7">
        <f t="shared" si="1"/>
        <v>2749.9</v>
      </c>
      <c r="G33" s="7"/>
      <c r="H33" s="7"/>
      <c r="I33" s="7">
        <v>2749.9</v>
      </c>
      <c r="J33" s="7"/>
    </row>
    <row r="34" spans="1:10" s="5" customFormat="1" ht="141.75">
      <c r="A34" s="31" t="s">
        <v>95</v>
      </c>
      <c r="B34" s="29" t="s">
        <v>97</v>
      </c>
      <c r="C34" s="30" t="s">
        <v>7</v>
      </c>
      <c r="D34" s="29" t="s">
        <v>40</v>
      </c>
      <c r="E34" s="30">
        <v>2020</v>
      </c>
      <c r="F34" s="7">
        <f t="shared" ref="F34:F36" si="6">SUM(G34:J34)</f>
        <v>2000</v>
      </c>
      <c r="G34" s="7"/>
      <c r="H34" s="7"/>
      <c r="I34" s="7">
        <v>2000</v>
      </c>
      <c r="J34" s="7"/>
    </row>
    <row r="35" spans="1:10" s="5" customFormat="1" ht="23.65" customHeight="1">
      <c r="A35" s="60" t="s">
        <v>96</v>
      </c>
      <c r="B35" s="42" t="s">
        <v>99</v>
      </c>
      <c r="C35" s="44" t="s">
        <v>7</v>
      </c>
      <c r="D35" s="42" t="s">
        <v>40</v>
      </c>
      <c r="E35" s="33">
        <v>2020</v>
      </c>
      <c r="F35" s="7">
        <f t="shared" si="6"/>
        <v>2440</v>
      </c>
      <c r="G35" s="7"/>
      <c r="H35" s="7"/>
      <c r="I35" s="7">
        <v>2440</v>
      </c>
      <c r="J35" s="7"/>
    </row>
    <row r="36" spans="1:10" s="5" customFormat="1" ht="23.65" customHeight="1">
      <c r="A36" s="61"/>
      <c r="B36" s="43"/>
      <c r="C36" s="45"/>
      <c r="D36" s="43"/>
      <c r="E36" s="39">
        <v>2021</v>
      </c>
      <c r="F36" s="7">
        <f t="shared" si="6"/>
        <v>2300</v>
      </c>
      <c r="G36" s="7"/>
      <c r="H36" s="7"/>
      <c r="I36" s="7">
        <v>2300</v>
      </c>
      <c r="J36" s="7"/>
    </row>
    <row r="37" spans="1:10" s="5" customFormat="1" ht="110.25">
      <c r="A37" s="31" t="s">
        <v>98</v>
      </c>
      <c r="B37" s="29" t="s">
        <v>101</v>
      </c>
      <c r="C37" s="30" t="s">
        <v>7</v>
      </c>
      <c r="D37" s="29" t="s">
        <v>40</v>
      </c>
      <c r="E37" s="28">
        <v>2020</v>
      </c>
      <c r="F37" s="7">
        <f t="shared" ref="F37" si="7">SUM(G37:J37)</f>
        <v>600</v>
      </c>
      <c r="G37" s="7"/>
      <c r="H37" s="7"/>
      <c r="I37" s="7">
        <v>600</v>
      </c>
      <c r="J37" s="7"/>
    </row>
    <row r="38" spans="1:10" s="5" customFormat="1" ht="110.25">
      <c r="A38" s="37" t="s">
        <v>100</v>
      </c>
      <c r="B38" s="34" t="s">
        <v>110</v>
      </c>
      <c r="C38" s="35" t="s">
        <v>7</v>
      </c>
      <c r="D38" s="34" t="s">
        <v>40</v>
      </c>
      <c r="E38" s="35">
        <v>2020</v>
      </c>
      <c r="F38" s="7">
        <f>SUM(G38:J38)</f>
        <v>271</v>
      </c>
      <c r="G38" s="7"/>
      <c r="H38" s="7">
        <v>271</v>
      </c>
      <c r="I38" s="7"/>
      <c r="J38" s="7"/>
    </row>
    <row r="39" spans="1:10" s="5" customFormat="1" ht="110.25">
      <c r="A39" s="37" t="s">
        <v>108</v>
      </c>
      <c r="B39" s="34" t="s">
        <v>111</v>
      </c>
      <c r="C39" s="35" t="s">
        <v>7</v>
      </c>
      <c r="D39" s="34" t="s">
        <v>40</v>
      </c>
      <c r="E39" s="35">
        <v>2020</v>
      </c>
      <c r="F39" s="7">
        <f>SUM(G39:J39)</f>
        <v>731.2</v>
      </c>
      <c r="G39" s="7"/>
      <c r="H39" s="7"/>
      <c r="I39" s="7">
        <v>731.2</v>
      </c>
      <c r="J39" s="7"/>
    </row>
    <row r="40" spans="1:10" s="5" customFormat="1" ht="110.25">
      <c r="A40" s="41" t="s">
        <v>109</v>
      </c>
      <c r="B40" s="38" t="s">
        <v>112</v>
      </c>
      <c r="C40" s="39" t="s">
        <v>7</v>
      </c>
      <c r="D40" s="38" t="s">
        <v>40</v>
      </c>
      <c r="E40" s="39">
        <v>2020</v>
      </c>
      <c r="F40" s="7">
        <f>SUM(G40:J40)</f>
        <v>850</v>
      </c>
      <c r="G40" s="7"/>
      <c r="H40" s="7"/>
      <c r="I40" s="7">
        <v>850</v>
      </c>
      <c r="J40" s="7"/>
    </row>
    <row r="41" spans="1:10" s="5" customFormat="1" ht="110.25">
      <c r="A41" s="31" t="s">
        <v>114</v>
      </c>
      <c r="B41" s="29" t="s">
        <v>115</v>
      </c>
      <c r="C41" s="30" t="s">
        <v>7</v>
      </c>
      <c r="D41" s="29" t="s">
        <v>40</v>
      </c>
      <c r="E41" s="28">
        <v>2021</v>
      </c>
      <c r="F41" s="7">
        <f>SUM(G41:J41)</f>
        <v>1015</v>
      </c>
      <c r="G41" s="7"/>
      <c r="H41" s="7"/>
      <c r="I41" s="7">
        <v>1015</v>
      </c>
      <c r="J41" s="7"/>
    </row>
    <row r="42" spans="1:10" s="5" customFormat="1" ht="15.75">
      <c r="A42" s="59"/>
      <c r="B42" s="46" t="s">
        <v>22</v>
      </c>
      <c r="C42" s="47"/>
      <c r="D42" s="47"/>
      <c r="E42" s="12">
        <v>2020</v>
      </c>
      <c r="F42" s="7">
        <f>SUM(G42:J42)</f>
        <v>156567</v>
      </c>
      <c r="G42" s="7">
        <f>G10+G16+G22+G28+G40+G38+G39+G34+G35+G37</f>
        <v>0</v>
      </c>
      <c r="H42" s="7">
        <f t="shared" ref="H42:J42" si="8">H10+H16+H22+H28+H40+H38+H39+H34+H35+H37</f>
        <v>125472.7</v>
      </c>
      <c r="I42" s="7">
        <f t="shared" si="8"/>
        <v>31094.300000000003</v>
      </c>
      <c r="J42" s="7">
        <f t="shared" si="8"/>
        <v>0</v>
      </c>
    </row>
    <row r="43" spans="1:10" s="5" customFormat="1" ht="15.75">
      <c r="A43" s="59"/>
      <c r="B43" s="46"/>
      <c r="C43" s="47"/>
      <c r="D43" s="47"/>
      <c r="E43" s="12">
        <v>2021</v>
      </c>
      <c r="F43" s="7">
        <f t="shared" ref="F43" si="9">SUM(G43:J43)</f>
        <v>163789.6</v>
      </c>
      <c r="G43" s="7">
        <f>G11+G17+G23+G29+G36+G41</f>
        <v>0</v>
      </c>
      <c r="H43" s="7">
        <f t="shared" ref="H43:J43" si="10">H11+H17+H23+H29+H36+H41</f>
        <v>135089.9</v>
      </c>
      <c r="I43" s="7">
        <f t="shared" si="10"/>
        <v>28699.7</v>
      </c>
      <c r="J43" s="7">
        <f t="shared" si="10"/>
        <v>0</v>
      </c>
    </row>
    <row r="44" spans="1:10" s="5" customFormat="1" ht="15.75">
      <c r="A44" s="59"/>
      <c r="B44" s="46"/>
      <c r="C44" s="47"/>
      <c r="D44" s="47"/>
      <c r="E44" s="12">
        <v>2022</v>
      </c>
      <c r="F44" s="7">
        <f>SUM(G44:J44)</f>
        <v>165830.5</v>
      </c>
      <c r="G44" s="7">
        <f t="shared" ref="G44:J47" si="11">G12+G18+G24+G30</f>
        <v>0</v>
      </c>
      <c r="H44" s="7">
        <f t="shared" si="11"/>
        <v>140558.9</v>
      </c>
      <c r="I44" s="7">
        <f t="shared" si="11"/>
        <v>25271.600000000002</v>
      </c>
      <c r="J44" s="7">
        <f t="shared" si="11"/>
        <v>0</v>
      </c>
    </row>
    <row r="45" spans="1:10" s="5" customFormat="1" ht="15.75">
      <c r="A45" s="59"/>
      <c r="B45" s="46"/>
      <c r="C45" s="47"/>
      <c r="D45" s="47"/>
      <c r="E45" s="12">
        <v>2023</v>
      </c>
      <c r="F45" s="7">
        <f>SUM(G45:J45)</f>
        <v>171507.40000000002</v>
      </c>
      <c r="G45" s="7">
        <f t="shared" si="11"/>
        <v>0</v>
      </c>
      <c r="H45" s="7">
        <f t="shared" si="11"/>
        <v>146184.20000000001</v>
      </c>
      <c r="I45" s="7">
        <f t="shared" si="11"/>
        <v>25323.200000000001</v>
      </c>
      <c r="J45" s="7">
        <f t="shared" si="11"/>
        <v>0</v>
      </c>
    </row>
    <row r="46" spans="1:10" s="5" customFormat="1" ht="15.75">
      <c r="A46" s="59"/>
      <c r="B46" s="46"/>
      <c r="C46" s="47"/>
      <c r="D46" s="47"/>
      <c r="E46" s="12">
        <v>2024</v>
      </c>
      <c r="F46" s="7">
        <f t="shared" ref="F46" si="12">SUM(G46:J46)</f>
        <v>160774.90000000002</v>
      </c>
      <c r="G46" s="7">
        <f t="shared" si="11"/>
        <v>0</v>
      </c>
      <c r="H46" s="7">
        <f t="shared" si="11"/>
        <v>135693.6</v>
      </c>
      <c r="I46" s="7">
        <f t="shared" si="11"/>
        <v>25081.300000000003</v>
      </c>
      <c r="J46" s="7">
        <f t="shared" si="11"/>
        <v>0</v>
      </c>
    </row>
    <row r="47" spans="1:10" s="5" customFormat="1" ht="15.75">
      <c r="A47" s="59"/>
      <c r="B47" s="46"/>
      <c r="C47" s="47"/>
      <c r="D47" s="47"/>
      <c r="E47" s="12">
        <v>2025</v>
      </c>
      <c r="F47" s="7">
        <f t="shared" si="1"/>
        <v>160774.90000000002</v>
      </c>
      <c r="G47" s="7">
        <f t="shared" si="11"/>
        <v>0</v>
      </c>
      <c r="H47" s="7">
        <f t="shared" si="11"/>
        <v>135693.6</v>
      </c>
      <c r="I47" s="7">
        <f t="shared" si="11"/>
        <v>25081.300000000003</v>
      </c>
      <c r="J47" s="7">
        <f t="shared" si="11"/>
        <v>0</v>
      </c>
    </row>
    <row r="48" spans="1:10" s="5" customFormat="1" ht="15.75">
      <c r="A48" s="18"/>
      <c r="B48" s="8" t="s">
        <v>71</v>
      </c>
      <c r="C48" s="9"/>
      <c r="D48" s="8"/>
      <c r="E48" s="9"/>
      <c r="F48" s="10">
        <f>SUM(F42:F47)</f>
        <v>979244.3</v>
      </c>
      <c r="G48" s="10">
        <f t="shared" ref="G48:J48" si="13">SUM(G42:G47)</f>
        <v>0</v>
      </c>
      <c r="H48" s="10">
        <f>SUM(H42:H47)</f>
        <v>818692.89999999991</v>
      </c>
      <c r="I48" s="10">
        <f t="shared" si="13"/>
        <v>160551.40000000002</v>
      </c>
      <c r="J48" s="10">
        <f t="shared" si="13"/>
        <v>0</v>
      </c>
    </row>
    <row r="49" spans="1:1" s="1" customFormat="1">
      <c r="A49" s="2"/>
    </row>
    <row r="50" spans="1:1" s="1" customFormat="1">
      <c r="A50" s="2"/>
    </row>
    <row r="51" spans="1:1" s="1" customFormat="1">
      <c r="A51" s="2"/>
    </row>
    <row r="52" spans="1:1" s="1" customFormat="1">
      <c r="A52" s="2"/>
    </row>
  </sheetData>
  <mergeCells count="33">
    <mergeCell ref="A3:J3"/>
    <mergeCell ref="A4:J4"/>
    <mergeCell ref="A5:J5"/>
    <mergeCell ref="A22:A27"/>
    <mergeCell ref="B22:B27"/>
    <mergeCell ref="C22:C27"/>
    <mergeCell ref="D22:D27"/>
    <mergeCell ref="A10:A15"/>
    <mergeCell ref="D16:D21"/>
    <mergeCell ref="F7:J7"/>
    <mergeCell ref="A7:A8"/>
    <mergeCell ref="B7:B8"/>
    <mergeCell ref="C7:C8"/>
    <mergeCell ref="D7:D8"/>
    <mergeCell ref="E7:E8"/>
    <mergeCell ref="B10:B15"/>
    <mergeCell ref="A42:A47"/>
    <mergeCell ref="B42:B47"/>
    <mergeCell ref="C42:C47"/>
    <mergeCell ref="D42:D47"/>
    <mergeCell ref="A28:A33"/>
    <mergeCell ref="B28:B33"/>
    <mergeCell ref="C28:C33"/>
    <mergeCell ref="D28:D33"/>
    <mergeCell ref="A35:A36"/>
    <mergeCell ref="B35:B36"/>
    <mergeCell ref="C35:C36"/>
    <mergeCell ref="D35:D36"/>
    <mergeCell ref="C10:C15"/>
    <mergeCell ref="D10:D15"/>
    <mergeCell ref="A16:A21"/>
    <mergeCell ref="B16:B21"/>
    <mergeCell ref="C16:C21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3"/>
  <sheetViews>
    <sheetView tabSelected="1" topLeftCell="A19" workbookViewId="0">
      <selection activeCell="C23" sqref="C23:AF23"/>
    </sheetView>
  </sheetViews>
  <sheetFormatPr defaultRowHeight="15"/>
  <cols>
    <col min="1" max="1" width="4.5703125" style="20" customWidth="1"/>
    <col min="2" max="2" width="17.7109375" style="20" customWidth="1"/>
    <col min="3" max="3" width="6.7109375" style="5" customWidth="1"/>
    <col min="4" max="5" width="8.7109375" style="20" customWidth="1"/>
    <col min="6" max="6" width="7.5703125" style="20" customWidth="1"/>
    <col min="7" max="8" width="6.7109375" style="5" customWidth="1"/>
    <col min="9" max="10" width="8.7109375" style="20" customWidth="1"/>
    <col min="11" max="11" width="7.5703125" style="20" customWidth="1"/>
    <col min="12" max="13" width="6.7109375" style="5" customWidth="1"/>
    <col min="14" max="15" width="8.7109375" style="20" customWidth="1"/>
    <col min="16" max="16" width="7.5703125" style="20" customWidth="1"/>
    <col min="17" max="18" width="6.7109375" style="5" customWidth="1"/>
    <col min="19" max="20" width="8.7109375" style="20" customWidth="1"/>
    <col min="21" max="21" width="7.5703125" style="5" customWidth="1"/>
    <col min="22" max="23" width="6.7109375" style="5" customWidth="1"/>
    <col min="24" max="25" width="8.7109375" style="20" customWidth="1"/>
    <col min="26" max="26" width="7.5703125" style="20" customWidth="1"/>
    <col min="27" max="28" width="6.7109375" style="5" customWidth="1"/>
    <col min="29" max="30" width="8.7109375" style="20" customWidth="1"/>
    <col min="31" max="31" width="7.5703125" style="20" customWidth="1"/>
    <col min="32" max="32" width="6.7109375" style="5" customWidth="1"/>
    <col min="33" max="16384" width="9.140625" style="20"/>
  </cols>
  <sheetData>
    <row r="1" spans="1:32" ht="18.75">
      <c r="B1" s="5"/>
      <c r="D1" s="5"/>
      <c r="E1" s="5"/>
      <c r="F1" s="5"/>
      <c r="I1" s="5"/>
      <c r="J1" s="5"/>
      <c r="K1" s="5"/>
      <c r="N1" s="5"/>
      <c r="O1" s="5"/>
      <c r="P1" s="5"/>
      <c r="Q1" s="14"/>
      <c r="S1" s="5"/>
      <c r="T1" s="5"/>
      <c r="X1" s="5"/>
      <c r="Y1" s="5"/>
      <c r="Z1" s="5"/>
      <c r="AC1" s="5"/>
      <c r="AD1" s="5"/>
      <c r="AE1" s="5"/>
      <c r="AF1" s="14" t="s">
        <v>46</v>
      </c>
    </row>
    <row r="2" spans="1:32" ht="18.75">
      <c r="A2" s="16"/>
      <c r="B2" s="5"/>
      <c r="D2" s="5"/>
      <c r="E2" s="5"/>
      <c r="F2" s="5"/>
      <c r="I2" s="5"/>
      <c r="J2" s="5"/>
      <c r="K2" s="5"/>
      <c r="N2" s="5"/>
      <c r="O2" s="5"/>
      <c r="P2" s="5"/>
      <c r="S2" s="5"/>
      <c r="T2" s="5"/>
      <c r="X2" s="5"/>
      <c r="Y2" s="5"/>
      <c r="Z2" s="5"/>
      <c r="AC2" s="5"/>
      <c r="AD2" s="5"/>
      <c r="AE2" s="5"/>
    </row>
    <row r="3" spans="1:32" ht="18.75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18.75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ht="18.75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ht="18.75">
      <c r="A6" s="16"/>
      <c r="B6" s="5"/>
      <c r="D6" s="5"/>
      <c r="E6" s="5"/>
      <c r="F6" s="5"/>
      <c r="I6" s="5"/>
      <c r="J6" s="5"/>
      <c r="K6" s="5"/>
      <c r="N6" s="5"/>
      <c r="O6" s="5"/>
      <c r="P6" s="5"/>
      <c r="S6" s="5"/>
      <c r="T6" s="5"/>
      <c r="X6" s="5"/>
      <c r="Y6" s="5"/>
      <c r="Z6" s="5"/>
      <c r="AC6" s="5"/>
      <c r="AD6" s="5"/>
      <c r="AE6" s="5"/>
    </row>
    <row r="7" spans="1:32" ht="15.75">
      <c r="B7" s="5"/>
      <c r="D7" s="5"/>
      <c r="E7" s="5"/>
      <c r="F7" s="5"/>
      <c r="I7" s="5"/>
      <c r="J7" s="5"/>
      <c r="K7" s="5"/>
      <c r="N7" s="5"/>
      <c r="O7" s="5"/>
      <c r="P7" s="5"/>
      <c r="Q7" s="21"/>
      <c r="S7" s="5"/>
      <c r="T7" s="5"/>
      <c r="X7" s="5"/>
      <c r="Y7" s="5"/>
      <c r="Z7" s="5"/>
      <c r="AC7" s="5"/>
      <c r="AD7" s="5"/>
      <c r="AE7" s="5"/>
      <c r="AF7" s="21" t="s">
        <v>49</v>
      </c>
    </row>
    <row r="8" spans="1:32" ht="15.75">
      <c r="B8" s="5"/>
      <c r="D8" s="5"/>
      <c r="E8" s="5"/>
      <c r="F8" s="5"/>
      <c r="I8" s="5"/>
      <c r="J8" s="5"/>
      <c r="K8" s="5"/>
      <c r="N8" s="5"/>
      <c r="O8" s="5"/>
      <c r="P8" s="5"/>
      <c r="Q8" s="21"/>
      <c r="S8" s="5"/>
      <c r="T8" s="5"/>
      <c r="X8" s="5"/>
      <c r="Y8" s="5"/>
      <c r="Z8" s="5"/>
      <c r="AC8" s="5"/>
      <c r="AD8" s="5"/>
      <c r="AE8" s="5"/>
      <c r="AF8" s="21" t="s">
        <v>50</v>
      </c>
    </row>
    <row r="9" spans="1:32" ht="15.75">
      <c r="A9" s="47" t="s">
        <v>51</v>
      </c>
      <c r="B9" s="47" t="s">
        <v>52</v>
      </c>
      <c r="C9" s="47" t="s">
        <v>53</v>
      </c>
      <c r="D9" s="47"/>
      <c r="E9" s="47"/>
      <c r="F9" s="47"/>
      <c r="G9" s="47"/>
      <c r="H9" s="47" t="s">
        <v>54</v>
      </c>
      <c r="I9" s="47"/>
      <c r="J9" s="47"/>
      <c r="K9" s="47"/>
      <c r="L9" s="47"/>
      <c r="M9" s="47" t="s">
        <v>55</v>
      </c>
      <c r="N9" s="47"/>
      <c r="O9" s="47"/>
      <c r="P9" s="47"/>
      <c r="Q9" s="47"/>
      <c r="R9" s="47" t="s">
        <v>73</v>
      </c>
      <c r="S9" s="47"/>
      <c r="T9" s="47"/>
      <c r="U9" s="47"/>
      <c r="V9" s="47"/>
      <c r="W9" s="47" t="s">
        <v>74</v>
      </c>
      <c r="X9" s="47"/>
      <c r="Y9" s="47"/>
      <c r="Z9" s="47"/>
      <c r="AA9" s="47"/>
      <c r="AB9" s="47" t="s">
        <v>84</v>
      </c>
      <c r="AC9" s="47"/>
      <c r="AD9" s="47"/>
      <c r="AE9" s="47"/>
      <c r="AF9" s="47"/>
    </row>
    <row r="10" spans="1:32" ht="15.75">
      <c r="A10" s="47"/>
      <c r="B10" s="47"/>
      <c r="C10" s="47" t="s">
        <v>75</v>
      </c>
      <c r="D10" s="47"/>
      <c r="E10" s="47"/>
      <c r="F10" s="47"/>
      <c r="G10" s="47"/>
      <c r="H10" s="47" t="s">
        <v>76</v>
      </c>
      <c r="I10" s="47"/>
      <c r="J10" s="47"/>
      <c r="K10" s="47"/>
      <c r="L10" s="47"/>
      <c r="M10" s="47" t="s">
        <v>77</v>
      </c>
      <c r="N10" s="47"/>
      <c r="O10" s="47"/>
      <c r="P10" s="47"/>
      <c r="Q10" s="47"/>
      <c r="R10" s="47" t="s">
        <v>78</v>
      </c>
      <c r="S10" s="47"/>
      <c r="T10" s="47"/>
      <c r="U10" s="47"/>
      <c r="V10" s="47"/>
      <c r="W10" s="47" t="s">
        <v>79</v>
      </c>
      <c r="X10" s="47"/>
      <c r="Y10" s="47"/>
      <c r="Z10" s="47"/>
      <c r="AA10" s="47"/>
      <c r="AB10" s="47" t="s">
        <v>83</v>
      </c>
      <c r="AC10" s="47"/>
      <c r="AD10" s="47"/>
      <c r="AE10" s="47"/>
      <c r="AF10" s="47"/>
    </row>
    <row r="11" spans="1:32" ht="15.75">
      <c r="A11" s="47"/>
      <c r="B11" s="47"/>
      <c r="C11" s="47" t="s">
        <v>56</v>
      </c>
      <c r="D11" s="47"/>
      <c r="E11" s="47"/>
      <c r="F11" s="47"/>
      <c r="G11" s="47"/>
      <c r="H11" s="47" t="s">
        <v>56</v>
      </c>
      <c r="I11" s="47"/>
      <c r="J11" s="47"/>
      <c r="K11" s="47"/>
      <c r="L11" s="47"/>
      <c r="M11" s="47" t="s">
        <v>56</v>
      </c>
      <c r="N11" s="47"/>
      <c r="O11" s="47"/>
      <c r="P11" s="47"/>
      <c r="Q11" s="47"/>
      <c r="R11" s="47" t="s">
        <v>56</v>
      </c>
      <c r="S11" s="47"/>
      <c r="T11" s="47"/>
      <c r="U11" s="47"/>
      <c r="V11" s="47"/>
      <c r="W11" s="47" t="s">
        <v>56</v>
      </c>
      <c r="X11" s="47"/>
      <c r="Y11" s="47"/>
      <c r="Z11" s="47"/>
      <c r="AA11" s="47"/>
      <c r="AB11" s="47" t="s">
        <v>56</v>
      </c>
      <c r="AC11" s="47"/>
      <c r="AD11" s="47"/>
      <c r="AE11" s="47"/>
      <c r="AF11" s="47"/>
    </row>
    <row r="12" spans="1:32" ht="78.75">
      <c r="A12" s="47"/>
      <c r="B12" s="47"/>
      <c r="C12" s="27" t="s">
        <v>27</v>
      </c>
      <c r="D12" s="6" t="s">
        <v>28</v>
      </c>
      <c r="E12" s="6" t="s">
        <v>64</v>
      </c>
      <c r="F12" s="6" t="s">
        <v>65</v>
      </c>
      <c r="G12" s="27" t="s">
        <v>66</v>
      </c>
      <c r="H12" s="27" t="s">
        <v>27</v>
      </c>
      <c r="I12" s="6" t="s">
        <v>28</v>
      </c>
      <c r="J12" s="6" t="s">
        <v>64</v>
      </c>
      <c r="K12" s="6" t="s">
        <v>65</v>
      </c>
      <c r="L12" s="27" t="s">
        <v>66</v>
      </c>
      <c r="M12" s="27" t="s">
        <v>27</v>
      </c>
      <c r="N12" s="6" t="s">
        <v>28</v>
      </c>
      <c r="O12" s="6" t="s">
        <v>64</v>
      </c>
      <c r="P12" s="6" t="s">
        <v>65</v>
      </c>
      <c r="Q12" s="27" t="s">
        <v>66</v>
      </c>
      <c r="R12" s="27" t="s">
        <v>27</v>
      </c>
      <c r="S12" s="12" t="s">
        <v>28</v>
      </c>
      <c r="T12" s="12" t="s">
        <v>64</v>
      </c>
      <c r="U12" s="27" t="s">
        <v>65</v>
      </c>
      <c r="V12" s="27" t="s">
        <v>66</v>
      </c>
      <c r="W12" s="27" t="s">
        <v>27</v>
      </c>
      <c r="X12" s="6" t="s">
        <v>28</v>
      </c>
      <c r="Y12" s="6" t="s">
        <v>64</v>
      </c>
      <c r="Z12" s="6" t="s">
        <v>65</v>
      </c>
      <c r="AA12" s="27" t="s">
        <v>66</v>
      </c>
      <c r="AB12" s="27" t="s">
        <v>27</v>
      </c>
      <c r="AC12" s="6" t="s">
        <v>28</v>
      </c>
      <c r="AD12" s="6" t="s">
        <v>64</v>
      </c>
      <c r="AE12" s="6" t="s">
        <v>65</v>
      </c>
      <c r="AF12" s="27" t="s">
        <v>66</v>
      </c>
    </row>
    <row r="13" spans="1:32" ht="15.75">
      <c r="A13" s="6">
        <v>1</v>
      </c>
      <c r="B13" s="6">
        <v>2</v>
      </c>
      <c r="C13" s="27">
        <v>3</v>
      </c>
      <c r="D13" s="6">
        <v>4</v>
      </c>
      <c r="E13" s="6">
        <v>5</v>
      </c>
      <c r="F13" s="6">
        <v>6</v>
      </c>
      <c r="G13" s="27">
        <v>7</v>
      </c>
      <c r="H13" s="27">
        <v>8</v>
      </c>
      <c r="I13" s="6">
        <v>9</v>
      </c>
      <c r="J13" s="6">
        <v>10</v>
      </c>
      <c r="K13" s="6">
        <v>11</v>
      </c>
      <c r="L13" s="27">
        <v>12</v>
      </c>
      <c r="M13" s="27">
        <v>13</v>
      </c>
      <c r="N13" s="6">
        <v>14</v>
      </c>
      <c r="O13" s="6">
        <v>15</v>
      </c>
      <c r="P13" s="6">
        <v>16</v>
      </c>
      <c r="Q13" s="27">
        <v>17</v>
      </c>
      <c r="R13" s="27">
        <v>18</v>
      </c>
      <c r="S13" s="12">
        <v>19</v>
      </c>
      <c r="T13" s="12">
        <v>20</v>
      </c>
      <c r="U13" s="27">
        <v>21</v>
      </c>
      <c r="V13" s="27">
        <v>22</v>
      </c>
      <c r="W13" s="27">
        <v>23</v>
      </c>
      <c r="X13" s="6">
        <v>24</v>
      </c>
      <c r="Y13" s="6">
        <v>25</v>
      </c>
      <c r="Z13" s="6">
        <v>26</v>
      </c>
      <c r="AA13" s="27">
        <v>27</v>
      </c>
      <c r="AB13" s="27">
        <v>28</v>
      </c>
      <c r="AC13" s="6">
        <v>29</v>
      </c>
      <c r="AD13" s="6">
        <v>30</v>
      </c>
      <c r="AE13" s="6">
        <v>31</v>
      </c>
      <c r="AF13" s="27">
        <v>32</v>
      </c>
    </row>
    <row r="14" spans="1:32" s="5" customFormat="1" ht="63">
      <c r="A14" s="47">
        <v>1</v>
      </c>
      <c r="B14" s="8" t="s">
        <v>57</v>
      </c>
      <c r="C14" s="24">
        <f t="shared" ref="C14:D14" si="0">SUM(C16:C17)</f>
        <v>0</v>
      </c>
      <c r="D14" s="24">
        <f t="shared" si="0"/>
        <v>0</v>
      </c>
      <c r="E14" s="24">
        <f>SUM(E16:E17)</f>
        <v>7558.7</v>
      </c>
      <c r="F14" s="24">
        <f t="shared" ref="F14:AF14" si="1">SUM(F16:F17)</f>
        <v>0</v>
      </c>
      <c r="G14" s="24">
        <f t="shared" si="1"/>
        <v>0</v>
      </c>
      <c r="H14" s="24">
        <f t="shared" ref="H14:V14" si="2">SUM(H16:H17)</f>
        <v>0</v>
      </c>
      <c r="I14" s="24">
        <f t="shared" si="2"/>
        <v>0</v>
      </c>
      <c r="J14" s="24">
        <f t="shared" si="2"/>
        <v>50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50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50</v>
      </c>
      <c r="U14" s="24">
        <f t="shared" si="2"/>
        <v>0</v>
      </c>
      <c r="V14" s="24">
        <f t="shared" si="2"/>
        <v>0</v>
      </c>
      <c r="W14" s="24">
        <f t="shared" si="1"/>
        <v>0</v>
      </c>
      <c r="X14" s="24">
        <f t="shared" si="1"/>
        <v>0</v>
      </c>
      <c r="Y14" s="24">
        <f t="shared" si="1"/>
        <v>50</v>
      </c>
      <c r="Z14" s="24">
        <f t="shared" si="1"/>
        <v>0</v>
      </c>
      <c r="AA14" s="24">
        <f t="shared" si="1"/>
        <v>0</v>
      </c>
      <c r="AB14" s="24">
        <f t="shared" si="1"/>
        <v>0</v>
      </c>
      <c r="AC14" s="24">
        <f t="shared" si="1"/>
        <v>0</v>
      </c>
      <c r="AD14" s="24">
        <f t="shared" si="1"/>
        <v>50</v>
      </c>
      <c r="AE14" s="24">
        <f t="shared" si="1"/>
        <v>0</v>
      </c>
      <c r="AF14" s="24">
        <f t="shared" si="1"/>
        <v>0</v>
      </c>
    </row>
    <row r="15" spans="1:32" s="5" customFormat="1" ht="15.75">
      <c r="A15" s="47"/>
      <c r="B15" s="26" t="s">
        <v>58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5" customFormat="1" ht="47.25">
      <c r="A16" s="47"/>
      <c r="B16" s="26" t="s">
        <v>59</v>
      </c>
      <c r="C16" s="25"/>
      <c r="D16" s="25"/>
      <c r="E16" s="25">
        <v>7471.5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5" customFormat="1" ht="47.25">
      <c r="A17" s="47"/>
      <c r="B17" s="26" t="s">
        <v>60</v>
      </c>
      <c r="C17" s="25"/>
      <c r="D17" s="25"/>
      <c r="E17" s="25">
        <v>87.2</v>
      </c>
      <c r="F17" s="25"/>
      <c r="G17" s="25"/>
      <c r="H17" s="25"/>
      <c r="I17" s="25"/>
      <c r="J17" s="25">
        <v>50</v>
      </c>
      <c r="K17" s="25"/>
      <c r="L17" s="25"/>
      <c r="M17" s="25"/>
      <c r="N17" s="25"/>
      <c r="O17" s="25">
        <v>50</v>
      </c>
      <c r="P17" s="25"/>
      <c r="Q17" s="25"/>
      <c r="R17" s="25"/>
      <c r="S17" s="25"/>
      <c r="T17" s="25">
        <v>50</v>
      </c>
      <c r="U17" s="25"/>
      <c r="V17" s="25"/>
      <c r="W17" s="25"/>
      <c r="X17" s="25"/>
      <c r="Y17" s="25">
        <v>50</v>
      </c>
      <c r="Z17" s="25"/>
      <c r="AA17" s="25"/>
      <c r="AB17" s="25"/>
      <c r="AC17" s="25"/>
      <c r="AD17" s="25">
        <v>50</v>
      </c>
      <c r="AE17" s="25"/>
      <c r="AF17" s="25"/>
    </row>
    <row r="18" spans="1:32" s="5" customFormat="1" ht="31.5">
      <c r="A18" s="47">
        <v>2</v>
      </c>
      <c r="B18" s="8" t="s">
        <v>7</v>
      </c>
      <c r="C18" s="24">
        <f>SUM(C20:C22)</f>
        <v>0</v>
      </c>
      <c r="D18" s="24">
        <f t="shared" ref="D18:AF18" si="3">SUM(D20:D22)</f>
        <v>125543.2</v>
      </c>
      <c r="E18" s="24">
        <f t="shared" si="3"/>
        <v>46197.200000000004</v>
      </c>
      <c r="F18" s="24">
        <f t="shared" si="3"/>
        <v>2154</v>
      </c>
      <c r="G18" s="24">
        <f t="shared" si="3"/>
        <v>0</v>
      </c>
      <c r="H18" s="24">
        <f t="shared" ref="H18:V18" si="4">SUM(H20:H22)</f>
        <v>0</v>
      </c>
      <c r="I18" s="24">
        <f t="shared" si="4"/>
        <v>135162.9</v>
      </c>
      <c r="J18" s="24">
        <f t="shared" si="4"/>
        <v>44241.599999999999</v>
      </c>
      <c r="K18" s="24">
        <f t="shared" si="4"/>
        <v>2184</v>
      </c>
      <c r="L18" s="24">
        <f t="shared" si="4"/>
        <v>0</v>
      </c>
      <c r="M18" s="24">
        <f t="shared" si="4"/>
        <v>0</v>
      </c>
      <c r="N18" s="24">
        <f t="shared" si="4"/>
        <v>140633.29999999999</v>
      </c>
      <c r="O18" s="24">
        <f t="shared" si="4"/>
        <v>40506</v>
      </c>
      <c r="P18" s="24">
        <f t="shared" si="4"/>
        <v>2184</v>
      </c>
      <c r="Q18" s="24">
        <f t="shared" si="4"/>
        <v>0</v>
      </c>
      <c r="R18" s="24">
        <f t="shared" si="4"/>
        <v>0</v>
      </c>
      <c r="S18" s="24">
        <f t="shared" si="4"/>
        <v>146258.6</v>
      </c>
      <c r="T18" s="24">
        <f t="shared" si="4"/>
        <v>40169.199999999997</v>
      </c>
      <c r="U18" s="24">
        <f t="shared" si="4"/>
        <v>2184</v>
      </c>
      <c r="V18" s="24">
        <f t="shared" si="4"/>
        <v>0</v>
      </c>
      <c r="W18" s="24">
        <f t="shared" si="3"/>
        <v>0</v>
      </c>
      <c r="X18" s="24">
        <f t="shared" si="3"/>
        <v>135763.6</v>
      </c>
      <c r="Y18" s="24">
        <f t="shared" si="3"/>
        <v>40042.800000000003</v>
      </c>
      <c r="Z18" s="24">
        <f t="shared" si="3"/>
        <v>2154</v>
      </c>
      <c r="AA18" s="24">
        <f t="shared" si="3"/>
        <v>0</v>
      </c>
      <c r="AB18" s="24">
        <f t="shared" si="3"/>
        <v>0</v>
      </c>
      <c r="AC18" s="24">
        <f t="shared" si="3"/>
        <v>135763.6</v>
      </c>
      <c r="AD18" s="24">
        <f t="shared" si="3"/>
        <v>40042.800000000003</v>
      </c>
      <c r="AE18" s="24">
        <f t="shared" si="3"/>
        <v>2154</v>
      </c>
      <c r="AF18" s="24">
        <f t="shared" si="3"/>
        <v>0</v>
      </c>
    </row>
    <row r="19" spans="1:32" s="5" customFormat="1" ht="15.75">
      <c r="A19" s="47"/>
      <c r="B19" s="26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5" customFormat="1" ht="63">
      <c r="A20" s="47"/>
      <c r="B20" s="26" t="s">
        <v>61</v>
      </c>
      <c r="C20" s="25"/>
      <c r="D20" s="25">
        <v>70.5</v>
      </c>
      <c r="E20" s="25">
        <f>15029.8+73.1</f>
        <v>15102.9</v>
      </c>
      <c r="F20" s="25">
        <f>2094+60</f>
        <v>2154</v>
      </c>
      <c r="G20" s="25"/>
      <c r="H20" s="25"/>
      <c r="I20" s="25">
        <v>73</v>
      </c>
      <c r="J20" s="25">
        <v>15541.9</v>
      </c>
      <c r="K20" s="25">
        <f>2124+60</f>
        <v>2184</v>
      </c>
      <c r="L20" s="25"/>
      <c r="M20" s="25"/>
      <c r="N20" s="25">
        <v>74.400000000000006</v>
      </c>
      <c r="O20" s="25">
        <v>15234.4</v>
      </c>
      <c r="P20" s="25">
        <f>2124+60</f>
        <v>2184</v>
      </c>
      <c r="Q20" s="25"/>
      <c r="R20" s="25"/>
      <c r="S20" s="25">
        <v>74.400000000000006</v>
      </c>
      <c r="T20" s="25">
        <v>14846</v>
      </c>
      <c r="U20" s="25">
        <f>2124+60</f>
        <v>2184</v>
      </c>
      <c r="V20" s="25"/>
      <c r="W20" s="25"/>
      <c r="X20" s="25">
        <v>70</v>
      </c>
      <c r="Y20" s="25">
        <f>14887.7+73.8</f>
        <v>14961.5</v>
      </c>
      <c r="Z20" s="25">
        <f>2094+60</f>
        <v>2154</v>
      </c>
      <c r="AA20" s="25"/>
      <c r="AB20" s="25"/>
      <c r="AC20" s="25">
        <v>70</v>
      </c>
      <c r="AD20" s="25">
        <f>14887.7+73.8</f>
        <v>14961.5</v>
      </c>
      <c r="AE20" s="25">
        <f>2094+60</f>
        <v>2154</v>
      </c>
      <c r="AF20" s="25"/>
    </row>
    <row r="21" spans="1:32" s="5" customFormat="1" ht="78.75">
      <c r="A21" s="47"/>
      <c r="B21" s="26" t="s">
        <v>62</v>
      </c>
      <c r="C21" s="25"/>
      <c r="D21" s="25">
        <v>125201.7</v>
      </c>
      <c r="E21" s="25">
        <v>20030.400000000001</v>
      </c>
      <c r="F21" s="25"/>
      <c r="G21" s="25"/>
      <c r="H21" s="25"/>
      <c r="I21" s="25">
        <v>135089.9</v>
      </c>
      <c r="J21" s="25">
        <v>20831.7</v>
      </c>
      <c r="K21" s="25"/>
      <c r="L21" s="25"/>
      <c r="M21" s="25"/>
      <c r="N21" s="25">
        <v>140558.9</v>
      </c>
      <c r="O21" s="25">
        <v>20831.7</v>
      </c>
      <c r="P21" s="25"/>
      <c r="Q21" s="25"/>
      <c r="R21" s="25"/>
      <c r="S21" s="25">
        <v>146184.20000000001</v>
      </c>
      <c r="T21" s="25">
        <v>20831.7</v>
      </c>
      <c r="U21" s="25"/>
      <c r="V21" s="25"/>
      <c r="W21" s="25"/>
      <c r="X21" s="25">
        <v>135693.6</v>
      </c>
      <c r="Y21" s="25">
        <v>20030.400000000001</v>
      </c>
      <c r="Z21" s="25"/>
      <c r="AA21" s="25"/>
      <c r="AB21" s="25"/>
      <c r="AC21" s="25">
        <v>135693.6</v>
      </c>
      <c r="AD21" s="25">
        <v>20030.400000000001</v>
      </c>
      <c r="AE21" s="25"/>
      <c r="AF21" s="25"/>
    </row>
    <row r="22" spans="1:32" s="5" customFormat="1" ht="78.75">
      <c r="A22" s="47"/>
      <c r="B22" s="26" t="s">
        <v>63</v>
      </c>
      <c r="C22" s="25"/>
      <c r="D22" s="25">
        <v>271</v>
      </c>
      <c r="E22" s="25">
        <f>2353.4+2089.3+2000+2440+600+731.2+850</f>
        <v>11063.900000000001</v>
      </c>
      <c r="F22" s="25"/>
      <c r="G22" s="25"/>
      <c r="H22" s="25"/>
      <c r="I22" s="25"/>
      <c r="J22" s="25">
        <f>2460+1930+163+1015+2300</f>
        <v>7868</v>
      </c>
      <c r="K22" s="25"/>
      <c r="L22" s="25"/>
      <c r="M22" s="25"/>
      <c r="N22" s="25"/>
      <c r="O22" s="25">
        <f>2460+1979.9</f>
        <v>4439.8999999999996</v>
      </c>
      <c r="P22" s="25"/>
      <c r="Q22" s="25"/>
      <c r="R22" s="25"/>
      <c r="S22" s="25"/>
      <c r="T22" s="25">
        <f>2460+2031.5</f>
        <v>4491.5</v>
      </c>
      <c r="U22" s="25"/>
      <c r="V22" s="25"/>
      <c r="W22" s="25"/>
      <c r="X22" s="25"/>
      <c r="Y22" s="25">
        <f>2301+2749.9</f>
        <v>5050.8999999999996</v>
      </c>
      <c r="Z22" s="25"/>
      <c r="AA22" s="25"/>
      <c r="AB22" s="25"/>
      <c r="AC22" s="25"/>
      <c r="AD22" s="25">
        <f>2301+2749.9</f>
        <v>5050.8999999999996</v>
      </c>
      <c r="AE22" s="25"/>
      <c r="AF22" s="25"/>
    </row>
    <row r="23" spans="1:32" s="5" customFormat="1" ht="15.75">
      <c r="A23" s="9"/>
      <c r="B23" s="8" t="s">
        <v>10</v>
      </c>
      <c r="C23" s="24">
        <f>C14+C18</f>
        <v>0</v>
      </c>
      <c r="D23" s="24">
        <f t="shared" ref="D23:AF23" si="5">D14+D18</f>
        <v>125543.2</v>
      </c>
      <c r="E23" s="24">
        <f t="shared" si="5"/>
        <v>53755.9</v>
      </c>
      <c r="F23" s="24">
        <f t="shared" si="5"/>
        <v>2154</v>
      </c>
      <c r="G23" s="24">
        <f t="shared" si="5"/>
        <v>0</v>
      </c>
      <c r="H23" s="24">
        <f t="shared" ref="H23:V23" si="6">H14+H18</f>
        <v>0</v>
      </c>
      <c r="I23" s="24">
        <f t="shared" si="6"/>
        <v>135162.9</v>
      </c>
      <c r="J23" s="24">
        <f t="shared" si="6"/>
        <v>44291.6</v>
      </c>
      <c r="K23" s="24">
        <f t="shared" si="6"/>
        <v>2184</v>
      </c>
      <c r="L23" s="24">
        <f t="shared" si="6"/>
        <v>0</v>
      </c>
      <c r="M23" s="24">
        <f t="shared" si="6"/>
        <v>0</v>
      </c>
      <c r="N23" s="24">
        <f t="shared" si="6"/>
        <v>140633.29999999999</v>
      </c>
      <c r="O23" s="24">
        <f t="shared" si="6"/>
        <v>40556</v>
      </c>
      <c r="P23" s="24">
        <f t="shared" si="6"/>
        <v>2184</v>
      </c>
      <c r="Q23" s="24">
        <f t="shared" si="6"/>
        <v>0</v>
      </c>
      <c r="R23" s="24">
        <f t="shared" si="6"/>
        <v>0</v>
      </c>
      <c r="S23" s="24">
        <f t="shared" si="6"/>
        <v>146258.6</v>
      </c>
      <c r="T23" s="24">
        <f t="shared" si="6"/>
        <v>40219.199999999997</v>
      </c>
      <c r="U23" s="24">
        <f t="shared" si="6"/>
        <v>2184</v>
      </c>
      <c r="V23" s="24">
        <f t="shared" si="6"/>
        <v>0</v>
      </c>
      <c r="W23" s="24">
        <f t="shared" si="5"/>
        <v>0</v>
      </c>
      <c r="X23" s="24">
        <f t="shared" si="5"/>
        <v>135763.6</v>
      </c>
      <c r="Y23" s="24">
        <f t="shared" si="5"/>
        <v>40092.800000000003</v>
      </c>
      <c r="Z23" s="24">
        <f t="shared" si="5"/>
        <v>2154</v>
      </c>
      <c r="AA23" s="24">
        <f t="shared" si="5"/>
        <v>0</v>
      </c>
      <c r="AB23" s="24">
        <f t="shared" si="5"/>
        <v>0</v>
      </c>
      <c r="AC23" s="24">
        <f t="shared" si="5"/>
        <v>135763.6</v>
      </c>
      <c r="AD23" s="24">
        <f t="shared" si="5"/>
        <v>40092.800000000003</v>
      </c>
      <c r="AE23" s="24">
        <f t="shared" si="5"/>
        <v>2154</v>
      </c>
      <c r="AF23" s="24">
        <f t="shared" si="5"/>
        <v>0</v>
      </c>
    </row>
  </sheetData>
  <mergeCells count="25">
    <mergeCell ref="A18:A22"/>
    <mergeCell ref="A3:AF3"/>
    <mergeCell ref="A4:AF4"/>
    <mergeCell ref="A5:AF5"/>
    <mergeCell ref="AB9:AF9"/>
    <mergeCell ref="AB10:AF10"/>
    <mergeCell ref="C11:G11"/>
    <mergeCell ref="W11:AA11"/>
    <mergeCell ref="AB11:AF11"/>
    <mergeCell ref="A14:A17"/>
    <mergeCell ref="A9:A12"/>
    <mergeCell ref="B9:B12"/>
    <mergeCell ref="C9:G9"/>
    <mergeCell ref="H11:L11"/>
    <mergeCell ref="M11:Q11"/>
    <mergeCell ref="C10:G10"/>
    <mergeCell ref="R11:V11"/>
    <mergeCell ref="W9:AA9"/>
    <mergeCell ref="W10:AA10"/>
    <mergeCell ref="H9:L9"/>
    <mergeCell ref="M9:Q9"/>
    <mergeCell ref="H10:L10"/>
    <mergeCell ref="M10:Q10"/>
    <mergeCell ref="R9:V9"/>
    <mergeCell ref="R10:V10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Мурашова И.В.</cp:lastModifiedBy>
  <cp:lastPrinted>2021-04-13T07:43:49Z</cp:lastPrinted>
  <dcterms:created xsi:type="dcterms:W3CDTF">2017-04-27T07:51:08Z</dcterms:created>
  <dcterms:modified xsi:type="dcterms:W3CDTF">2021-04-13T07:43:53Z</dcterms:modified>
</cp:coreProperties>
</file>