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0" activeTab="2"/>
  </bookViews>
  <sheets>
    <sheet name="Раздел 1" sheetId="1" r:id="rId1"/>
    <sheet name="2020" sheetId="2" r:id="rId2"/>
    <sheet name="2021" sheetId="3" r:id="rId3"/>
    <sheet name="2022" sheetId="4" r:id="rId4"/>
    <sheet name="Лист1" sheetId="5" r:id="rId5"/>
    <sheet name="свод" sheetId="6" state="hidden" r:id="rId6"/>
  </sheets>
  <definedNames>
    <definedName name="_xlnm__FilterDatabase" localSheetId="1">'2020'!$A$9:$AC$9</definedName>
    <definedName name="_xlnm__FilterDatabase" localSheetId="2">'2021'!$A$9:$AX$114</definedName>
    <definedName name="_xlnm__FilterDatabase" localSheetId="3">'2022'!$A$9:$AG$18</definedName>
    <definedName name="_xlnm__FilterDatabase" localSheetId="0">'Раздел 1'!$A$11:$L$118</definedName>
    <definedName name="_xlnm__FilterDatabase_0" localSheetId="1">'2020'!$A$9:$AC$9</definedName>
    <definedName name="_xlnm__FilterDatabase_0" localSheetId="2">'2021'!$A$9:$AX$114</definedName>
    <definedName name="_xlnm__FilterDatabase_0" localSheetId="3">'2022'!$A$9:$AG$18</definedName>
    <definedName name="_xlnm__FilterDatabase_0" localSheetId="0">'Раздел 1'!$A$11:$L$118</definedName>
    <definedName name="_xlnm__FilterDatabase_0_0" localSheetId="1">'2020'!$A$9:$AC$9</definedName>
    <definedName name="_xlnm__FilterDatabase_0_0" localSheetId="2">'2021'!$A$9:$AX$114</definedName>
    <definedName name="_xlnm__FilterDatabase_0_0" localSheetId="3">'2022'!$A$9:$AG$18</definedName>
    <definedName name="_xlnm__FilterDatabase_0_0" localSheetId="0">'Раздел 1'!$A$11:$L$118</definedName>
    <definedName name="_xlnm__FilterDatabase_0_0_0" localSheetId="1">'2020'!$A$9:$AC$9</definedName>
    <definedName name="_xlnm__FilterDatabase_0_0_0" localSheetId="2">'2021'!$A$9:$AX$114</definedName>
    <definedName name="_xlnm__FilterDatabase_0_0_0" localSheetId="3">'2022'!$A$9:$AG$18</definedName>
    <definedName name="_xlnm__FilterDatabase_0_0_0" localSheetId="0">'Раздел 1'!$A$11:$L$118</definedName>
    <definedName name="_xlnm__FilterDatabase_0_0_0_0" localSheetId="1">'2020'!$A$9:$AC$9</definedName>
    <definedName name="_xlnm__FilterDatabase_0_0_0_0" localSheetId="2">'2021'!$A$9:$AX$114</definedName>
    <definedName name="_xlnm__FilterDatabase_0_0_0_0" localSheetId="3">'2022'!$A$9:$AG$18</definedName>
    <definedName name="_xlnm__FilterDatabase_0_0_0_0" localSheetId="0">'Раздел 1'!$A$11:$L$118</definedName>
    <definedName name="_xlnm_Print_Area" localSheetId="1">'2020'!$A$1:$T$16</definedName>
    <definedName name="_xlnm_Print_Area" localSheetId="2">'2021'!$A$1:$Y$113</definedName>
    <definedName name="_xlnm_Print_Area" localSheetId="3">'2022'!$A$1:$W$18</definedName>
    <definedName name="_xlnm_Print_Area" localSheetId="0">'Раздел 1'!$A$1:$K$139</definedName>
    <definedName name="_xlnm_Print_Area_0" localSheetId="1">'2020'!$A$1:$T$16</definedName>
    <definedName name="_xlnm_Print_Area_0" localSheetId="2">'2021'!$A$1:$Y$113</definedName>
    <definedName name="_xlnm_Print_Area_0" localSheetId="3">'2022'!$A$1:$W$18</definedName>
    <definedName name="_xlnm_Print_Area_0" localSheetId="0">'Раздел 1'!$A$1:$K$139</definedName>
    <definedName name="_xlnm_Print_Area_0_0" localSheetId="1">'2020'!$A$1:$T$16</definedName>
    <definedName name="_xlnm_Print_Area_0_0" localSheetId="2">'2021'!$A$1:$Y$113</definedName>
    <definedName name="_xlnm_Print_Area_0_0" localSheetId="3">'2022'!$A$1:$W$18</definedName>
    <definedName name="_xlnm_Print_Area_0_0" localSheetId="0">'Раздел 1'!$A$1:$K$139</definedName>
    <definedName name="_xlnm_Print_Area_0_0_0" localSheetId="1">'2020'!$A$1:$T$16</definedName>
    <definedName name="_xlnm_Print_Area_0_0_0" localSheetId="2">'2021'!$A$1:$Y$113</definedName>
    <definedName name="_xlnm_Print_Area_0_0_0" localSheetId="3">'2022'!$A$1:$W$18</definedName>
    <definedName name="_xlnm_Print_Area_0_0_0" localSheetId="0">'Раздел 1'!$A$1:$K$139</definedName>
    <definedName name="_xlnm_Print_Area_0_0_0_0" localSheetId="1">'2020'!$A$1:$T$16</definedName>
    <definedName name="_xlnm_Print_Area_0_0_0_0" localSheetId="3">'2022'!$A$1:$W$18</definedName>
    <definedName name="_xlnm_Print_Area_0_0_0_0" localSheetId="0">'Раздел 1'!$A$1:$K$139</definedName>
    <definedName name="_xlnm._FilterDatabase" localSheetId="1" hidden="1">'2020'!$A$9:$AC$9</definedName>
    <definedName name="_xlnm._FilterDatabase" localSheetId="2" hidden="1">'2021'!$A$9:$AX$114</definedName>
    <definedName name="_xlnm._FilterDatabase" localSheetId="3" hidden="1">'2022'!$A$9:$AG$18</definedName>
    <definedName name="_xlnm._FilterDatabase" localSheetId="0" hidden="1">'Раздел 1'!$A$11:$L$118</definedName>
    <definedName name="Z_01451C91_14DA_4D26_B1B3_18A70391612A__wvu_FilterData" localSheetId="1">'2020'!$A$8:$AL$63</definedName>
    <definedName name="Z_01451C91_14DA_4D26_B1B3_18A70391612A__wvu_PrintArea" localSheetId="1">'2020'!$A$1:$T$129</definedName>
    <definedName name="Z_01451C91_14DA_4D26_B1B3_18A70391612A__wvu_PrintArea" localSheetId="2">'2021'!$A$1:$Y$447</definedName>
    <definedName name="Z_01451C91_14DA_4D26_B1B3_18A70391612A__wvu_PrintArea" localSheetId="3">'2022'!$A$1:$W$261</definedName>
    <definedName name="Z_01451C91_14DA_4D26_B1B3_18A70391612A__wvu_Rows" localSheetId="1">NA()</definedName>
    <definedName name="Z_01451C91_14DA_4D26_B1B3_18A70391612A__wvu_Rows" localSheetId="2">NA()</definedName>
    <definedName name="Z_01451C91_14DA_4D26_B1B3_18A70391612A__wvu_Rows" localSheetId="3">NA()</definedName>
    <definedName name="Z_16B8344E_73EB_416B_B009_420D58C33AEC__wvu_FilterData" localSheetId="1">'2020'!$A$8:$AL$63</definedName>
    <definedName name="Z_16B8344E_73EB_416B_B009_420D58C33AEC__wvu_PrintArea" localSheetId="1">'2020'!$A$1:$T$129</definedName>
    <definedName name="Z_16B8344E_73EB_416B_B009_420D58C33AEC__wvu_PrintArea" localSheetId="2">'2021'!$A$1:$Y$447</definedName>
    <definedName name="Z_16B8344E_73EB_416B_B009_420D58C33AEC__wvu_PrintArea" localSheetId="3">'2022'!$A$1:$W$261</definedName>
    <definedName name="Z_16B8344E_73EB_416B_B009_420D58C33AEC__wvu_Rows" localSheetId="1">NA()</definedName>
    <definedName name="Z_16B8344E_73EB_416B_B009_420D58C33AEC__wvu_Rows" localSheetId="2">NA()</definedName>
    <definedName name="Z_16B8344E_73EB_416B_B009_420D58C33AEC__wvu_Rows" localSheetId="3">NA()</definedName>
    <definedName name="Z_1B9CDF8A_2F5D_4B91_80D4_6D7CCC92D8AA__wvu_FilterData" localSheetId="1">'2020'!$A$8:$AL$63</definedName>
    <definedName name="Z_35164214_6B83_4B40_8294_2E9A0423440B__wvu_FilterData" localSheetId="1">'2020'!$A$38:$AL$88</definedName>
    <definedName name="Z_35164214_6B83_4B40_8294_2E9A0423440B__wvu_PrintArea" localSheetId="1">'2020'!$A$1:$T$129</definedName>
    <definedName name="Z_35164214_6B83_4B40_8294_2E9A0423440B__wvu_PrintArea" localSheetId="2">'2021'!$A$1:$Y$447</definedName>
    <definedName name="Z_35164214_6B83_4B40_8294_2E9A0423440B__wvu_PrintArea" localSheetId="3">'2022'!$A$1:$W$261</definedName>
    <definedName name="Z_35164214_6B83_4B40_8294_2E9A0423440B__wvu_Rows" localSheetId="1">NA()</definedName>
    <definedName name="Z_35164214_6B83_4B40_8294_2E9A0423440B__wvu_Rows" localSheetId="2">NA()</definedName>
    <definedName name="Z_35164214_6B83_4B40_8294_2E9A0423440B__wvu_Rows" localSheetId="3">NA()</definedName>
    <definedName name="Z_4B6D6BCB_EE2D_42AC_9192_354A33B0E0EA__wvu_FilterData" localSheetId="1">'2020'!$A$8:$AL$63</definedName>
    <definedName name="Z_4B6D6BCB_EE2D_42AC_9192_354A33B0E0EA__wvu_FilterData" localSheetId="2">'2021'!$A$9:$Y$351</definedName>
    <definedName name="Z_4B6D6BCB_EE2D_42AC_9192_354A33B0E0EA__wvu_PrintArea" localSheetId="1">'2020'!$A$1:$T$129</definedName>
    <definedName name="Z_4B6D6BCB_EE2D_42AC_9192_354A33B0E0EA__wvu_PrintArea" localSheetId="2">'2021'!$A$1:$Y$447</definedName>
    <definedName name="Z_4B6D6BCB_EE2D_42AC_9192_354A33B0E0EA__wvu_PrintArea" localSheetId="3">'2022'!$A$1:$W$261</definedName>
    <definedName name="Z_4B6D6BCB_EE2D_42AC_9192_354A33B0E0EA__wvu_Rows" localSheetId="2">NA()</definedName>
    <definedName name="Z_4B6D6BCB_EE2D_42AC_9192_354A33B0E0EA__wvu_Rows" localSheetId="3">NA()</definedName>
    <definedName name="Z_5446568B_FD51_4004_B51D_23EC2018CD0E__wvu_FilterData" localSheetId="1">'2020'!$A$8:$AL$63</definedName>
    <definedName name="Z_83613F8C_5050_4CDE_94E5_E4721A2F1A39__wvu_FilterData" localSheetId="1">'2020'!$A$8:$AL$63</definedName>
    <definedName name="Z_B742453E_6192_4495_8455_B4A974C6429E__wvu_FilterData" localSheetId="1">'2020'!$A$8:$AL$63</definedName>
    <definedName name="Z_B742453E_6192_4495_8455_B4A974C6429E__wvu_PrintArea" localSheetId="1">'2020'!$A$1:$T$129</definedName>
    <definedName name="Z_B742453E_6192_4495_8455_B4A974C6429E__wvu_PrintArea" localSheetId="2">'2021'!$A$1:$Y$447</definedName>
    <definedName name="Z_B742453E_6192_4495_8455_B4A974C6429E__wvu_PrintArea" localSheetId="3">'2022'!$A$1:$W$261</definedName>
    <definedName name="Z_B742453E_6192_4495_8455_B4A974C6429E__wvu_Rows" localSheetId="1">NA()</definedName>
    <definedName name="Z_B742453E_6192_4495_8455_B4A974C6429E__wvu_Rows" localSheetId="2">NA()</definedName>
    <definedName name="Z_B742453E_6192_4495_8455_B4A974C6429E__wvu_Rows" localSheetId="3">NA()</definedName>
    <definedName name="Z_D2C739B3_6C2A_43E1_9B43_1F38401FDF49__wvu_FilterData" localSheetId="1">'2020'!$A$8:$AL$63</definedName>
    <definedName name="Z_DE2E8392_397B_4E2C_B9DD_E1C088B12D54__wvu_FilterData" localSheetId="1">'2020'!$A$8:$AL$63</definedName>
    <definedName name="Z_DFCDC4A7_B1EE_4F7B_A9A5_CB3F46056C80__wvu_FilterData" localSheetId="1">'2020'!$A$8:$AL$63</definedName>
    <definedName name="Z_DFCDC4A7_B1EE_4F7B_A9A5_CB3F46056C80__wvu_PrintArea" localSheetId="1">'2020'!$A$1:$T$129</definedName>
    <definedName name="Z_DFCDC4A7_B1EE_4F7B_A9A5_CB3F46056C80__wvu_PrintArea" localSheetId="2">'2021'!$A$1:$Y$447</definedName>
    <definedName name="Z_DFCDC4A7_B1EE_4F7B_A9A5_CB3F46056C80__wvu_PrintArea" localSheetId="3">'2022'!$A$1:$W$261</definedName>
    <definedName name="Z_DFCDC4A7_B1EE_4F7B_A9A5_CB3F46056C80__wvu_Rows" localSheetId="1">NA()</definedName>
    <definedName name="Z_DFCDC4A7_B1EE_4F7B_A9A5_CB3F46056C80__wvu_Rows" localSheetId="2">NA()</definedName>
    <definedName name="Z_DFCDC4A7_B1EE_4F7B_A9A5_CB3F46056C80__wvu_Rows" localSheetId="3">NA()</definedName>
    <definedName name="Z_E557CDC6_6AA0_4DD0_B6F9_A94A1E4C138A__wvu_FilterData" localSheetId="1">'2020'!$A$8:$AL$63</definedName>
    <definedName name="Z_E557CDC6_6AA0_4DD0_B6F9_A94A1E4C138A__wvu_PrintArea" localSheetId="1">'2020'!$A$1:$T$129</definedName>
    <definedName name="Z_E557CDC6_6AA0_4DD0_B6F9_A94A1E4C138A__wvu_PrintArea" localSheetId="2">'2021'!$A$1:$Y$447</definedName>
    <definedName name="Z_E557CDC6_6AA0_4DD0_B6F9_A94A1E4C138A__wvu_PrintArea" localSheetId="3">'2022'!$A$1:$W$261</definedName>
    <definedName name="Z_E557CDC6_6AA0_4DD0_B6F9_A94A1E4C138A__wvu_Rows" localSheetId="1">NA()</definedName>
    <definedName name="Z_E557CDC6_6AA0_4DD0_B6F9_A94A1E4C138A__wvu_Rows" localSheetId="2">NA()</definedName>
    <definedName name="Z_E557CDC6_6AA0_4DD0_B6F9_A94A1E4C138A__wvu_Rows" localSheetId="3">NA()</definedName>
    <definedName name="Z_F61158DD_B832_4B6B_82D0_8E4EB30BA059__wvu_FilterData" localSheetId="1">'2020'!$A$8:$AL$63</definedName>
    <definedName name="_xlnm.Print_Area" localSheetId="1">'2020'!$A$1:$T$16</definedName>
    <definedName name="_xlnm.Print_Area" localSheetId="2">'2021'!$A$1:$Y$113</definedName>
    <definedName name="_xlnm.Print_Area" localSheetId="3">'2022'!$A$1:$W$18</definedName>
    <definedName name="_xlnm.Print_Area" localSheetId="0">'Раздел 1'!$A$1:$K$139</definedName>
  </definedNames>
  <calcPr fullCalcOnLoad="1"/>
</workbook>
</file>

<file path=xl/sharedStrings.xml><?xml version="1.0" encoding="utf-8"?>
<sst xmlns="http://schemas.openxmlformats.org/spreadsheetml/2006/main" count="642" uniqueCount="191">
  <si>
    <t>Приложение № 1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</si>
  <si>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Сланцевского городского поселения Ленинградской области</t>
  </si>
  <si>
    <t>Раздел I. Перечень многоквартирных домов, которые подлежат капитальному ремонту в 2020-2022 годах, за счет средств собственников, формирующих фонд капитального ремонта на счетах регионального оператора</t>
  </si>
  <si>
    <t>№ п\п</t>
  </si>
  <si>
    <t>Адрес МКД</t>
  </si>
  <si>
    <t>Год</t>
  </si>
  <si>
    <t>Материал стен</t>
  </si>
  <si>
    <t>Количество этажей</t>
  </si>
  <si>
    <t>общая площадь МКД, всего</t>
  </si>
  <si>
    <t>Количество жителей, зарегистрированных в МКД</t>
  </si>
  <si>
    <t>Стоимость капитального ремонта за счет средств собственников помещений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</si>
  <si>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</si>
  <si>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</si>
  <si>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</si>
  <si>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</si>
  <si>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</si>
  <si>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</si>
  <si>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руб.</t>
  </si>
  <si>
    <t>Муниципальное образование Сланцевское городское поселение</t>
  </si>
  <si>
    <t>Г. Сланцы, пер. Пионерский, д. 3</t>
  </si>
  <si>
    <t>кирпич</t>
  </si>
  <si>
    <t>РО</t>
  </si>
  <si>
    <t>Г. Сланцы, пер. Пионерский, д. 4</t>
  </si>
  <si>
    <t>Г. Сланцы, пер. Пионерский, д. 5</t>
  </si>
  <si>
    <t>Г. Сланцы, пер. Пионерский, д. 6</t>
  </si>
  <si>
    <t>Г. Сланцы, пер. Пионерский, д. 7</t>
  </si>
  <si>
    <t>Г. Сланцы, пер. Почтовый, д. 4</t>
  </si>
  <si>
    <t>Г. Сланцы, пер. Почтовый, д. 5</t>
  </si>
  <si>
    <t>Г. Сланцы, пер. Речной, д. 4</t>
  </si>
  <si>
    <t>Г. Сланцы, пер. Трестовский, д. 4/5</t>
  </si>
  <si>
    <t>Г. Сланцы, просп. Молодежный, д. 17</t>
  </si>
  <si>
    <t>панельный</t>
  </si>
  <si>
    <t>Шахта N 3 поселок, 2-я линия, д.3</t>
  </si>
  <si>
    <t>Шахта N 3 поселок, 2-я линия, д.5</t>
  </si>
  <si>
    <t>Г. Сланцы, ул. Банковская, д. 7</t>
  </si>
  <si>
    <t>Г. Сланцы, ул. Баранова, д. 6</t>
  </si>
  <si>
    <t>Г. Сланцы, ул. Баранова, д. 6а</t>
  </si>
  <si>
    <t>Г. Сланцы, ул. Баранова, д. 8</t>
  </si>
  <si>
    <t>Г. Сланцы, ул. Грибоедова, д. 12</t>
  </si>
  <si>
    <t>Г. Сланцы, ул. Грибоедова, д. 6</t>
  </si>
  <si>
    <t>Г. Сланцы, ул. Грибоедова, д. 7</t>
  </si>
  <si>
    <t>Г. Сланцы, ул. Дзержинского, д. 28</t>
  </si>
  <si>
    <t>Г. Сланцы, ул. Дзержинского, д. 30</t>
  </si>
  <si>
    <t>Г. Сланцы, ул. Дзержинского, д. 5</t>
  </si>
  <si>
    <t>Г. Сланцы, ул. Дзержинского, д. 6</t>
  </si>
  <si>
    <t>Г. Сланцы, ул. Дзержинского, д. 7</t>
  </si>
  <si>
    <t>Г. Сланцы, ул. Жуковского, д. 3а</t>
  </si>
  <si>
    <t>Г. Сланцы, ул. Кирова, д. 14</t>
  </si>
  <si>
    <t>Г. Сланцы, ул. Кирова, д. 17</t>
  </si>
  <si>
    <t>Г. Сланцы, ул. Кирова, д. 21</t>
  </si>
  <si>
    <t>Г. Сланцы, ул. Кирова, д. 22</t>
  </si>
  <si>
    <t>Г. Сланцы, ул. Кирова, д. 25</t>
  </si>
  <si>
    <t>Г. Сланцы, ул. Кирова, д. 27/11</t>
  </si>
  <si>
    <t>Г. Сланцы, ул. Кирова, д. 30</t>
  </si>
  <si>
    <t>Г. Сланцы, ул. Кирова, д. 31</t>
  </si>
  <si>
    <t>Г. Сланцы, ул. Кирова, д. 37</t>
  </si>
  <si>
    <t>Г. Сланцы, ул. Кирова, д. 39</t>
  </si>
  <si>
    <t>Г. Сланцы, ул. Кирова, д. 40/12</t>
  </si>
  <si>
    <t>Г. Сланцы, ул. Кирова, д. 41</t>
  </si>
  <si>
    <t>Г. Сланцы, ул. Кирова, д. 43</t>
  </si>
  <si>
    <t>Г. Сланцы, ул. Кирова, д. 45</t>
  </si>
  <si>
    <t>Г. Сланцы, ул. Кирова, д. 47</t>
  </si>
  <si>
    <t>Г. Сланцы, ул. Кирова, д. 51 корпус 2</t>
  </si>
  <si>
    <t>Г. Сланцы, ул. Ленина, д. 1/1</t>
  </si>
  <si>
    <t>Г. Сланцы, ул. Ленина, д. 10</t>
  </si>
  <si>
    <t>Г. Сланцы, ул. Ленина, д. 12</t>
  </si>
  <si>
    <t>Г. Сланцы, ул. Ленина, д. 2</t>
  </si>
  <si>
    <t>Г. Сланцы, ул. Ленина, д. 3</t>
  </si>
  <si>
    <t>Г. Сланцы, ул. Ленина, д. 4</t>
  </si>
  <si>
    <t>Г. Сланцы, ул. Ленина, д. 6</t>
  </si>
  <si>
    <t>Г. Сланцы, ул. Ленина, д. 7</t>
  </si>
  <si>
    <t>Г. Сланцы, ул. Ленина, д. 9</t>
  </si>
  <si>
    <t>Г. Сланцы, ул. Ломоносова, д. 11</t>
  </si>
  <si>
    <t>Г. Сланцы, ул. Ломоносова, д. 14</t>
  </si>
  <si>
    <t>Г. Сланцы, ул. Ломоносова, д. 17</t>
  </si>
  <si>
    <t>Г. Сланцы, ул. Ломоносова, д. 19</t>
  </si>
  <si>
    <t>Г. Сланцы, ул. Ломоносова, д. 21</t>
  </si>
  <si>
    <t>Г. Сланцы, ул. Ломоносова, д. 22</t>
  </si>
  <si>
    <t>Г. Сланцы, ул. Ломоносова, д. 23/2</t>
  </si>
  <si>
    <t>Г. Сланцы, ул. Ломоносова, д. 24/17</t>
  </si>
  <si>
    <t>Г. Сланцы, ул. Ломоносова, д. 26/28</t>
  </si>
  <si>
    <t>Г. Сланцы, ул. Ломоносова, д. 27</t>
  </si>
  <si>
    <t>Г. Сланцы, ул. Ломоносова, д. 29</t>
  </si>
  <si>
    <t>Г. Сланцы, ул. Ломоносова, д. 31</t>
  </si>
  <si>
    <t>Г. Сланцы, ул. Ломоносова, д. 37</t>
  </si>
  <si>
    <t>Г. Сланцы, ул. Ломоносова, д. 41/10</t>
  </si>
  <si>
    <t>Г. Сланцы, ул. Ломоносова, д. 5</t>
  </si>
  <si>
    <t>Г. Сланцы, ул. Ломоносова, д. 7</t>
  </si>
  <si>
    <t>Г. Сланцы, ул. Ломоносова, д. 9</t>
  </si>
  <si>
    <t>Г. Сланцы, ул. Максима Горького, д. 1/11</t>
  </si>
  <si>
    <t>Г. Сланцы, ул. Максима Горького, д. 5/9</t>
  </si>
  <si>
    <t>Г. Сланцы, ул. Максима Горького, д. 6</t>
  </si>
  <si>
    <t>кирпичный оштукатуренный</t>
  </si>
  <si>
    <t>Г. Сланцы, ул. Маяковского, д. 7</t>
  </si>
  <si>
    <t>Г. Сланцы, ул. Партизанская, д. 27</t>
  </si>
  <si>
    <t>панель</t>
  </si>
  <si>
    <t>Г. Сланцы, ул. Партизанская, д. 5</t>
  </si>
  <si>
    <t>Г. Сланцы, ул. Партизанская, д. 7/2</t>
  </si>
  <si>
    <t>Г. Сланцы, ул. Свердлова, д. 13</t>
  </si>
  <si>
    <t>Г. Сланцы, ул. Свердлова, д. 17/18</t>
  </si>
  <si>
    <t>Г. Сланцы, ул. Свердлова, д. 19</t>
  </si>
  <si>
    <t>Г. Сланцы, ул. Свердлова, д. 20</t>
  </si>
  <si>
    <t>Г. Сланцы, ул. Свердлова, д. 21</t>
  </si>
  <si>
    <t>Г. Сланцы, ул. Свердлова, д. 22</t>
  </si>
  <si>
    <t>Г. Сланцы, ул. Свердлова, д. 23</t>
  </si>
  <si>
    <t>Г. Сланцы, ул. Свердлова, д. 24</t>
  </si>
  <si>
    <t>Г. Сланцы, ул. Свердлова, д. 5</t>
  </si>
  <si>
    <t>Г. Сланцы, ул. Свердлова, д. 7</t>
  </si>
  <si>
    <t>Г. Сланцы, ул. Свердлова, д. 9</t>
  </si>
  <si>
    <t>Г. Сланцы, ул. Свободы, д. 6</t>
  </si>
  <si>
    <t>Г. Сланцы, ул. Свободы, д. 8/40</t>
  </si>
  <si>
    <t>Г. Сланцы, ул. Спортивная, д. 21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</si>
  <si>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</si>
  <si>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</si>
  <si>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</si>
  <si>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Спортивная, д. 9/2</t>
  </si>
  <si>
    <t>Г. Сланцы, ул. Чайковского, д. 4</t>
  </si>
  <si>
    <t>Г. Сланцы, ул. Чайковского, д. 5</t>
  </si>
  <si>
    <t>Г. Сланцы, ул. Чкалова, д. 1</t>
  </si>
  <si>
    <t>Г. Сланцы, ул. Чкалова, д. 10</t>
  </si>
  <si>
    <t>Г. Сланцы, ул. Чкалова, д. 3</t>
  </si>
  <si>
    <t>Г. Сланцы, ул. Чкалова, д. 4</t>
  </si>
  <si>
    <t>Г. Сланцы, ул. Чкалова, д. 5</t>
  </si>
  <si>
    <t>Г. Сланцы, ул. Чкалова, д. 6</t>
  </si>
  <si>
    <t>Г. Сланцы, ул. Чкалова, д. 8</t>
  </si>
  <si>
    <t>Итого по муниципальному образованию</t>
  </si>
  <si>
    <t>х</t>
  </si>
  <si>
    <t>Строительный контроль</t>
  </si>
  <si>
    <t>Итого со строительным контролем</t>
  </si>
  <si>
    <t>Раздел II. Реестр многоквартирных домов, которые подлежат капитальному ремонту в 2020 году, за счет средств собственников формирующих фонд капитального ремонта на счетах регионального оператора</t>
  </si>
  <si>
    <t>Расшифровка ПИР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</si>
  <si>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</si>
  <si>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</si>
  <si>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</si>
  <si>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</si>
  <si>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</si>
  <si>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</si>
  <si>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Подъезд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</si>
  <si>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</si>
  <si>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</si>
  <si>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</si>
  <si>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</si>
  <si>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</si>
  <si>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</si>
  <si>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</si>
  <si>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</si>
  <si>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</si>
  <si>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</si>
  <si>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</si>
  <si>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</si>
  <si>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ВО</t>
  </si>
  <si>
    <t>ТС</t>
  </si>
  <si>
    <t>ХВС</t>
  </si>
  <si>
    <t>ГВС</t>
  </si>
  <si>
    <t>Электрика</t>
  </si>
  <si>
    <t>кв.м.</t>
  </si>
  <si>
    <t>куб.м.</t>
  </si>
  <si>
    <t>Раздел III. Реестр многоквартирных домов, которые подлежат капитальному ремонту в 2021 году, за счет средств собственников формирующих фонд капитального ремонта на счетах регионального оператора</t>
  </si>
  <si>
    <t>Ремонт или замена лифтового оборудования, в том числе</t>
  </si>
  <si>
    <t>Ремонт и утепление фасада</t>
  </si>
  <si>
    <t>фундамент</t>
  </si>
  <si>
    <t>Ремонт или замена лифтового оборудования</t>
  </si>
  <si>
    <t>Техническое освидетельствование</t>
  </si>
  <si>
    <t>хвс</t>
  </si>
  <si>
    <t>СЕТИ</t>
  </si>
  <si>
    <t>ед.</t>
  </si>
  <si>
    <t>Раздел IV. Реестр многоквартирных домов, которые подлежат капитальному ремонту в 2022 году, за счет средств собственников формирующих фонд капитального ремонта на счетах регионального оператора</t>
  </si>
  <si>
    <t>Кол-во мкд</t>
  </si>
  <si>
    <t>ИТОГО</t>
  </si>
  <si>
    <t>разница с разделом 1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</si>
  <si>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</si>
  <si>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</si>
  <si>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</si>
  <si>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</si>
  <si>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</si>
  <si>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</si>
  <si>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</si>
  <si>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</si>
  <si>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</si>
  <si>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</si>
  <si>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</si>
  <si>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</si>
  <si>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</si>
  <si>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</si>
  <si>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</si>
  <si>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</si>
  <si>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</si>
  <si>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</si>
  <si>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</si>
  <si>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со строительным контролем</t>
  </si>
  <si>
    <t>(в редакции постановления администрации Сланцевского муниципального района от 29.01.2021 № 96-п)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</si>
</sst>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1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33" applyFont="1" applyFill="1" applyBorder="1" applyAlignment="1">
      <alignment horizontal="left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" fontId="2" fillId="3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2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left" vertical="center"/>
    </xf>
    <xf numFmtId="4" fontId="4" fillId="33" borderId="0" xfId="0" applyNumberFormat="1" applyFont="1" applyFill="1" applyAlignment="1">
      <alignment vertical="center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33" applyFont="1" applyFill="1" applyBorder="1" applyAlignment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right" vertical="center" indent="1"/>
    </xf>
    <xf numFmtId="4" fontId="3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" fontId="3" fillId="33" borderId="0" xfId="0" applyNumberFormat="1" applyFont="1" applyFill="1" applyAlignment="1">
      <alignment horizontal="left" vertical="center"/>
    </xf>
    <xf numFmtId="0" fontId="7" fillId="33" borderId="12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2" fontId="7" fillId="33" borderId="10" xfId="33" applyNumberFormat="1" applyFont="1" applyFill="1" applyBorder="1" applyAlignment="1">
      <alignment vertical="center" wrapText="1"/>
      <protection/>
    </xf>
    <xf numFmtId="4" fontId="3" fillId="33" borderId="0" xfId="0" applyNumberFormat="1" applyFont="1" applyFill="1" applyBorder="1" applyAlignment="1">
      <alignment vertical="center"/>
    </xf>
    <xf numFmtId="4" fontId="9" fillId="33" borderId="0" xfId="0" applyNumberFormat="1" applyFont="1" applyFill="1" applyBorder="1" applyAlignment="1">
      <alignment vertical="center" wrapText="1"/>
    </xf>
    <xf numFmtId="4" fontId="9" fillId="33" borderId="19" xfId="0" applyNumberFormat="1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1" fontId="3" fillId="33" borderId="10" xfId="0" applyNumberFormat="1" applyFont="1" applyFill="1" applyBorder="1" applyAlignment="1">
      <alignment horizontal="center" vertical="center" textRotation="90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1" fontId="7" fillId="33" borderId="12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horizontal="left"/>
    </xf>
    <xf numFmtId="2" fontId="8" fillId="33" borderId="10" xfId="0" applyNumberFormat="1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Обычный 6 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V118"/>
  <sheetViews>
    <sheetView zoomScale="103" zoomScaleNormal="103" zoomScalePageLayoutView="0" workbookViewId="0" topLeftCell="A121">
      <selection activeCell="M7" sqref="M7"/>
    </sheetView>
  </sheetViews>
  <sheetFormatPr defaultColWidth="9.140625" defaultRowHeight="15"/>
  <cols>
    <col min="1" max="1" width="7.7109375" style="1" customWidth="1"/>
    <col min="2" max="2" width="59.421875" style="2" customWidth="1"/>
    <col min="3" max="4" width="9.140625" style="3" customWidth="1"/>
    <col min="5" max="5" width="25.57421875" style="3" customWidth="1"/>
    <col min="6" max="6" width="9.140625" style="3" customWidth="1"/>
    <col min="7" max="7" width="15.28125" style="3" customWidth="1"/>
    <col min="8" max="8" width="10.8515625" style="3" customWidth="1"/>
    <col min="9" max="9" width="20.140625" style="3" customWidth="1"/>
    <col min="10" max="10" width="13.140625" style="3" customWidth="1"/>
    <col min="11" max="11" width="9.140625" style="3" customWidth="1"/>
    <col min="12" max="12" width="0" style="4" hidden="1" customWidth="1"/>
    <col min="13" max="13" width="19.28125" style="4" customWidth="1"/>
    <col min="14" max="16384" width="9.140625" style="5" customWidth="1"/>
  </cols>
  <sheetData>
    <row r="1" spans="1:256" ht="15.75">
      <c r="A1" s="6"/>
      <c r="B1" s="7"/>
      <c r="C1" s="8"/>
      <c r="D1" s="9"/>
      <c r="E1" s="9"/>
      <c r="F1" s="9"/>
      <c r="G1" s="9"/>
      <c r="H1" s="8"/>
      <c r="I1" s="10"/>
      <c r="J1" s="9"/>
      <c r="K1" s="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6"/>
      <c r="B2" s="7"/>
      <c r="C2" s="8"/>
      <c r="D2" s="9"/>
      <c r="E2" s="9"/>
      <c r="F2" s="9"/>
      <c r="G2" s="93" t="s">
        <v>0</v>
      </c>
      <c r="H2" s="93"/>
      <c r="I2" s="93"/>
      <c r="J2" s="9"/>
      <c r="K2" s="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6"/>
      <c r="B3" s="7"/>
      <c r="C3" s="8"/>
      <c r="D3" s="9"/>
      <c r="E3" s="9"/>
      <c r="F3" s="9"/>
      <c r="G3" s="94" t="s">
        <v>190</v>
      </c>
      <c r="H3" s="94"/>
      <c r="I3" s="94"/>
      <c r="J3" s="94"/>
      <c r="K3" s="9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2.75" customHeight="1">
      <c r="A4" s="6"/>
      <c r="B4" s="7"/>
      <c r="C4" s="8"/>
      <c r="D4" s="9"/>
      <c r="E4" s="9"/>
      <c r="F4" s="9"/>
      <c r="G4" s="94"/>
      <c r="H4" s="94"/>
      <c r="I4" s="94"/>
      <c r="J4" s="94"/>
      <c r="K4" s="9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1.5" customHeight="1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" customHeight="1">
      <c r="A6" s="96" t="s">
        <v>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97" t="s">
        <v>3</v>
      </c>
      <c r="B7" s="98" t="s">
        <v>4</v>
      </c>
      <c r="C7" s="99" t="s">
        <v>5</v>
      </c>
      <c r="D7" s="99"/>
      <c r="E7" s="100" t="s">
        <v>6</v>
      </c>
      <c r="F7" s="100" t="s">
        <v>7</v>
      </c>
      <c r="G7" s="101" t="s">
        <v>8</v>
      </c>
      <c r="H7" s="102" t="s">
        <v>9</v>
      </c>
      <c r="I7" s="103" t="s">
        <v>10</v>
      </c>
      <c r="J7" s="101" t="s">
        <v>11</v>
      </c>
      <c r="K7" s="101" t="s">
        <v>12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97"/>
      <c r="B8" s="98"/>
      <c r="C8" s="102" t="s">
        <v>13</v>
      </c>
      <c r="D8" s="101" t="s">
        <v>14</v>
      </c>
      <c r="E8" s="100"/>
      <c r="F8" s="100"/>
      <c r="G8" s="101"/>
      <c r="H8" s="102"/>
      <c r="I8" s="103"/>
      <c r="J8" s="101"/>
      <c r="K8" s="10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91.5" customHeight="1">
      <c r="A9" s="97"/>
      <c r="B9" s="98"/>
      <c r="C9" s="102"/>
      <c r="D9" s="101"/>
      <c r="E9" s="100"/>
      <c r="F9" s="100"/>
      <c r="G9" s="101"/>
      <c r="H9" s="102"/>
      <c r="I9" s="103"/>
      <c r="J9" s="101"/>
      <c r="K9" s="10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11"/>
      <c r="B10" s="12"/>
      <c r="C10" s="102"/>
      <c r="D10" s="101"/>
      <c r="E10" s="100"/>
      <c r="F10" s="100"/>
      <c r="G10" s="15" t="s">
        <v>15</v>
      </c>
      <c r="H10" s="16" t="s">
        <v>16</v>
      </c>
      <c r="I10" s="14" t="s">
        <v>17</v>
      </c>
      <c r="J10" s="101"/>
      <c r="K10" s="10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 s="17">
        <v>1</v>
      </c>
      <c r="B11" s="18">
        <v>2</v>
      </c>
      <c r="C11" s="19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 s="104" t="s">
        <v>18</v>
      </c>
      <c r="B12" s="104"/>
      <c r="C12" s="21"/>
      <c r="D12" s="22"/>
      <c r="E12" s="22"/>
      <c r="F12" s="22"/>
      <c r="G12" s="22"/>
      <c r="H12" s="19"/>
      <c r="I12" s="21"/>
      <c r="J12" s="21"/>
      <c r="K12" s="2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13">
        <v>1</v>
      </c>
      <c r="B13" s="23" t="s">
        <v>19</v>
      </c>
      <c r="C13" s="24">
        <v>1947</v>
      </c>
      <c r="D13" s="22"/>
      <c r="E13" s="22" t="s">
        <v>20</v>
      </c>
      <c r="F13" s="19">
        <v>2</v>
      </c>
      <c r="G13" s="22">
        <v>279.9</v>
      </c>
      <c r="H13" s="19">
        <v>9</v>
      </c>
      <c r="I13" s="21">
        <v>159904</v>
      </c>
      <c r="J13" s="25">
        <v>44925</v>
      </c>
      <c r="K13" s="21" t="s">
        <v>21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 s="13">
        <f aca="true" t="shared" si="0" ref="A14:A113">A13+1</f>
        <v>2</v>
      </c>
      <c r="B14" s="23" t="s">
        <v>22</v>
      </c>
      <c r="C14" s="24">
        <v>1947</v>
      </c>
      <c r="D14" s="22"/>
      <c r="E14" s="22" t="s">
        <v>20</v>
      </c>
      <c r="F14" s="19">
        <v>2</v>
      </c>
      <c r="G14" s="22">
        <v>280.5</v>
      </c>
      <c r="H14" s="19">
        <v>20</v>
      </c>
      <c r="I14" s="21">
        <v>175265.44</v>
      </c>
      <c r="J14" s="25">
        <v>44925</v>
      </c>
      <c r="K14" s="21" t="s">
        <v>21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 s="13">
        <f t="shared" si="0"/>
        <v>3</v>
      </c>
      <c r="B15" s="23" t="s">
        <v>23</v>
      </c>
      <c r="C15" s="24">
        <v>1947</v>
      </c>
      <c r="D15" s="22"/>
      <c r="E15" s="22" t="s">
        <v>20</v>
      </c>
      <c r="F15" s="19">
        <v>2</v>
      </c>
      <c r="G15" s="22">
        <v>274.6</v>
      </c>
      <c r="H15" s="19">
        <v>11</v>
      </c>
      <c r="I15" s="21">
        <v>184378.81</v>
      </c>
      <c r="J15" s="25">
        <v>44925</v>
      </c>
      <c r="K15" s="21" t="s">
        <v>21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 s="13">
        <f t="shared" si="0"/>
        <v>4</v>
      </c>
      <c r="B16" s="23" t="s">
        <v>24</v>
      </c>
      <c r="C16" s="24">
        <v>1947</v>
      </c>
      <c r="D16" s="22"/>
      <c r="E16" s="22" t="s">
        <v>20</v>
      </c>
      <c r="F16" s="19">
        <v>2</v>
      </c>
      <c r="G16" s="22">
        <v>276.9</v>
      </c>
      <c r="H16" s="19">
        <v>9</v>
      </c>
      <c r="I16" s="21">
        <v>182269.61</v>
      </c>
      <c r="J16" s="25">
        <v>44925</v>
      </c>
      <c r="K16" s="21" t="s">
        <v>21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 s="13">
        <f t="shared" si="0"/>
        <v>5</v>
      </c>
      <c r="B17" s="23" t="s">
        <v>25</v>
      </c>
      <c r="C17" s="24">
        <v>1947</v>
      </c>
      <c r="D17" s="22"/>
      <c r="E17" s="22" t="s">
        <v>20</v>
      </c>
      <c r="F17" s="19">
        <v>2</v>
      </c>
      <c r="G17" s="22">
        <v>220.1</v>
      </c>
      <c r="H17" s="19">
        <v>14</v>
      </c>
      <c r="I17" s="21">
        <v>150145.93</v>
      </c>
      <c r="J17" s="25">
        <v>44925</v>
      </c>
      <c r="K17" s="21" t="s">
        <v>21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>
      <c r="A18" s="13">
        <f t="shared" si="0"/>
        <v>6</v>
      </c>
      <c r="B18" s="23" t="s">
        <v>26</v>
      </c>
      <c r="C18" s="24">
        <v>1945</v>
      </c>
      <c r="D18" s="22"/>
      <c r="E18" s="22" t="s">
        <v>20</v>
      </c>
      <c r="F18" s="19">
        <v>2</v>
      </c>
      <c r="G18" s="22">
        <v>1021.6</v>
      </c>
      <c r="H18" s="19">
        <v>36</v>
      </c>
      <c r="I18" s="21">
        <v>5175985.64</v>
      </c>
      <c r="J18" s="25">
        <v>44925</v>
      </c>
      <c r="K18" s="21" t="s">
        <v>21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>
      <c r="A19" s="13">
        <f t="shared" si="0"/>
        <v>7</v>
      </c>
      <c r="B19" s="23" t="s">
        <v>27</v>
      </c>
      <c r="C19" s="24">
        <v>1947</v>
      </c>
      <c r="D19" s="22"/>
      <c r="E19" s="22" t="s">
        <v>20</v>
      </c>
      <c r="F19" s="19">
        <v>2</v>
      </c>
      <c r="G19" s="22">
        <v>1000.5</v>
      </c>
      <c r="H19" s="19">
        <v>75</v>
      </c>
      <c r="I19" s="21">
        <v>565443.28</v>
      </c>
      <c r="J19" s="25">
        <v>44925</v>
      </c>
      <c r="K19" s="21" t="s">
        <v>21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>
      <c r="A20" s="13">
        <f t="shared" si="0"/>
        <v>8</v>
      </c>
      <c r="B20" s="23" t="s">
        <v>28</v>
      </c>
      <c r="C20" s="24">
        <v>1947</v>
      </c>
      <c r="D20" s="22"/>
      <c r="E20" s="22" t="s">
        <v>20</v>
      </c>
      <c r="F20" s="19">
        <v>2</v>
      </c>
      <c r="G20" s="22">
        <v>273.7</v>
      </c>
      <c r="H20" s="19">
        <v>13</v>
      </c>
      <c r="I20" s="21">
        <v>466343.87</v>
      </c>
      <c r="J20" s="25">
        <v>44925</v>
      </c>
      <c r="K20" s="21" t="s">
        <v>21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>
      <c r="A21" s="13">
        <f t="shared" si="0"/>
        <v>9</v>
      </c>
      <c r="B21" s="23" t="s">
        <v>29</v>
      </c>
      <c r="C21" s="24">
        <v>1948</v>
      </c>
      <c r="D21" s="22"/>
      <c r="E21" s="22" t="s">
        <v>20</v>
      </c>
      <c r="F21" s="19">
        <v>2</v>
      </c>
      <c r="G21" s="22">
        <v>1093.9</v>
      </c>
      <c r="H21" s="19">
        <v>53</v>
      </c>
      <c r="I21" s="21">
        <v>105271.66</v>
      </c>
      <c r="J21" s="25">
        <v>44925</v>
      </c>
      <c r="K21" s="21" t="s">
        <v>21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>
      <c r="A22" s="13">
        <f t="shared" si="0"/>
        <v>10</v>
      </c>
      <c r="B22" s="23" t="s">
        <v>30</v>
      </c>
      <c r="C22" s="24">
        <v>1990</v>
      </c>
      <c r="D22" s="22"/>
      <c r="E22" s="22" t="s">
        <v>31</v>
      </c>
      <c r="F22" s="19">
        <v>5</v>
      </c>
      <c r="G22" s="22">
        <v>6058.2</v>
      </c>
      <c r="H22" s="19">
        <v>243</v>
      </c>
      <c r="I22" s="21">
        <v>9991541.16</v>
      </c>
      <c r="J22" s="25">
        <v>44925</v>
      </c>
      <c r="K22" s="21" t="s">
        <v>21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13">
        <f t="shared" si="0"/>
        <v>11</v>
      </c>
      <c r="B23" s="23" t="s">
        <v>32</v>
      </c>
      <c r="C23" s="24">
        <v>1950</v>
      </c>
      <c r="D23" s="22"/>
      <c r="E23" s="22" t="s">
        <v>20</v>
      </c>
      <c r="F23" s="19">
        <v>2</v>
      </c>
      <c r="G23" s="22">
        <v>390.3</v>
      </c>
      <c r="H23" s="19">
        <v>12</v>
      </c>
      <c r="I23" s="21">
        <v>207022.98</v>
      </c>
      <c r="J23" s="25">
        <v>44925</v>
      </c>
      <c r="K23" s="21" t="s">
        <v>21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>
      <c r="A24" s="13">
        <f t="shared" si="0"/>
        <v>12</v>
      </c>
      <c r="B24" s="23" t="s">
        <v>33</v>
      </c>
      <c r="C24" s="24">
        <v>1950</v>
      </c>
      <c r="D24" s="22"/>
      <c r="E24" s="22" t="s">
        <v>20</v>
      </c>
      <c r="F24" s="19">
        <v>2</v>
      </c>
      <c r="G24" s="22">
        <v>392.3</v>
      </c>
      <c r="H24" s="19">
        <v>9</v>
      </c>
      <c r="I24" s="21">
        <v>214584.3</v>
      </c>
      <c r="J24" s="25">
        <v>44925</v>
      </c>
      <c r="K24" s="21" t="s">
        <v>21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13">
        <f t="shared" si="0"/>
        <v>13</v>
      </c>
      <c r="B25" s="23" t="s">
        <v>34</v>
      </c>
      <c r="C25" s="24">
        <v>1947</v>
      </c>
      <c r="D25" s="22"/>
      <c r="E25" s="22" t="s">
        <v>20</v>
      </c>
      <c r="F25" s="19">
        <v>2</v>
      </c>
      <c r="G25" s="22">
        <v>1089.9</v>
      </c>
      <c r="H25" s="19">
        <v>56</v>
      </c>
      <c r="I25" s="21">
        <v>219816.46</v>
      </c>
      <c r="J25" s="25">
        <v>44925</v>
      </c>
      <c r="K25" s="21" t="s">
        <v>21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 s="13">
        <f t="shared" si="0"/>
        <v>14</v>
      </c>
      <c r="B26" s="23" t="s">
        <v>35</v>
      </c>
      <c r="C26" s="24">
        <v>1965</v>
      </c>
      <c r="D26" s="22"/>
      <c r="E26" s="22" t="s">
        <v>20</v>
      </c>
      <c r="F26" s="19">
        <v>5</v>
      </c>
      <c r="G26" s="22">
        <v>3308.7</v>
      </c>
      <c r="H26" s="19">
        <v>149</v>
      </c>
      <c r="I26" s="21">
        <v>200072.54</v>
      </c>
      <c r="J26" s="25">
        <v>44925</v>
      </c>
      <c r="K26" s="21" t="s">
        <v>21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>
      <c r="A27" s="13">
        <f t="shared" si="0"/>
        <v>15</v>
      </c>
      <c r="B27" s="23" t="s">
        <v>36</v>
      </c>
      <c r="C27" s="24">
        <v>1968</v>
      </c>
      <c r="D27" s="22"/>
      <c r="E27" s="22" t="s">
        <v>20</v>
      </c>
      <c r="F27" s="19">
        <v>5</v>
      </c>
      <c r="G27" s="22">
        <v>3356.5</v>
      </c>
      <c r="H27" s="19">
        <v>152</v>
      </c>
      <c r="I27" s="21">
        <v>199232.96</v>
      </c>
      <c r="J27" s="25">
        <v>44925</v>
      </c>
      <c r="K27" s="21" t="s">
        <v>21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13">
        <f t="shared" si="0"/>
        <v>16</v>
      </c>
      <c r="B28" s="23" t="s">
        <v>37</v>
      </c>
      <c r="C28" s="24">
        <v>1965</v>
      </c>
      <c r="D28" s="22"/>
      <c r="E28" s="22" t="s">
        <v>20</v>
      </c>
      <c r="F28" s="19">
        <v>5</v>
      </c>
      <c r="G28" s="22">
        <v>3689.5</v>
      </c>
      <c r="H28" s="19">
        <v>143</v>
      </c>
      <c r="I28" s="21">
        <v>3167656.01</v>
      </c>
      <c r="J28" s="25">
        <v>44925</v>
      </c>
      <c r="K28" s="21" t="s">
        <v>21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13">
        <f t="shared" si="0"/>
        <v>17</v>
      </c>
      <c r="B29" s="23" t="s">
        <v>38</v>
      </c>
      <c r="C29" s="24">
        <v>1963</v>
      </c>
      <c r="D29" s="22"/>
      <c r="E29" s="22" t="s">
        <v>20</v>
      </c>
      <c r="F29" s="19">
        <v>4</v>
      </c>
      <c r="G29" s="22">
        <v>1289.8</v>
      </c>
      <c r="H29" s="19">
        <v>48</v>
      </c>
      <c r="I29" s="21">
        <v>4158066.2</v>
      </c>
      <c r="J29" s="25">
        <v>44925</v>
      </c>
      <c r="K29" s="21" t="s">
        <v>21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 s="13">
        <f t="shared" si="0"/>
        <v>18</v>
      </c>
      <c r="B30" s="23" t="s">
        <v>39</v>
      </c>
      <c r="C30" s="24">
        <v>1958</v>
      </c>
      <c r="D30" s="22"/>
      <c r="E30" s="22" t="s">
        <v>20</v>
      </c>
      <c r="F30" s="19">
        <v>2</v>
      </c>
      <c r="G30" s="22">
        <v>638.53</v>
      </c>
      <c r="H30" s="19">
        <v>17</v>
      </c>
      <c r="I30" s="21">
        <v>4173138.2</v>
      </c>
      <c r="J30" s="25">
        <v>44925</v>
      </c>
      <c r="K30" s="21" t="s">
        <v>21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 s="13">
        <f t="shared" si="0"/>
        <v>19</v>
      </c>
      <c r="B31" s="23" t="s">
        <v>40</v>
      </c>
      <c r="C31" s="24">
        <v>1956</v>
      </c>
      <c r="D31" s="22"/>
      <c r="E31" s="22" t="s">
        <v>20</v>
      </c>
      <c r="F31" s="19">
        <v>2</v>
      </c>
      <c r="G31" s="22">
        <v>776.1</v>
      </c>
      <c r="H31" s="19">
        <v>37</v>
      </c>
      <c r="I31" s="21">
        <v>546925.33</v>
      </c>
      <c r="J31" s="25">
        <v>44925</v>
      </c>
      <c r="K31" s="21" t="s">
        <v>21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 s="13">
        <f t="shared" si="0"/>
        <v>20</v>
      </c>
      <c r="B32" s="23" t="s">
        <v>41</v>
      </c>
      <c r="C32" s="24">
        <v>1951</v>
      </c>
      <c r="D32" s="22"/>
      <c r="E32" s="22" t="s">
        <v>20</v>
      </c>
      <c r="F32" s="19">
        <v>2</v>
      </c>
      <c r="G32" s="22">
        <v>390.9</v>
      </c>
      <c r="H32" s="19">
        <v>20</v>
      </c>
      <c r="I32" s="21">
        <v>773686.68</v>
      </c>
      <c r="J32" s="25">
        <v>44925</v>
      </c>
      <c r="K32" s="21" t="s">
        <v>21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 s="13">
        <f t="shared" si="0"/>
        <v>21</v>
      </c>
      <c r="B33" s="23" t="s">
        <v>42</v>
      </c>
      <c r="C33" s="24">
        <v>1951</v>
      </c>
      <c r="D33" s="22"/>
      <c r="E33" s="22" t="s">
        <v>20</v>
      </c>
      <c r="F33" s="19">
        <v>2</v>
      </c>
      <c r="G33" s="22">
        <v>374</v>
      </c>
      <c r="H33" s="19">
        <v>16</v>
      </c>
      <c r="I33" s="21">
        <v>204117.83</v>
      </c>
      <c r="J33" s="25">
        <v>44925</v>
      </c>
      <c r="K33" s="21" t="s">
        <v>21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 s="13">
        <f t="shared" si="0"/>
        <v>22</v>
      </c>
      <c r="B34" s="23" t="s">
        <v>43</v>
      </c>
      <c r="C34" s="24">
        <v>1952</v>
      </c>
      <c r="D34" s="22"/>
      <c r="E34" s="22" t="s">
        <v>20</v>
      </c>
      <c r="F34" s="19">
        <v>2</v>
      </c>
      <c r="G34" s="22">
        <v>387</v>
      </c>
      <c r="H34" s="19">
        <v>21</v>
      </c>
      <c r="I34" s="21">
        <v>172146.61</v>
      </c>
      <c r="J34" s="25">
        <v>44925</v>
      </c>
      <c r="K34" s="21" t="s">
        <v>21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 s="13">
        <f t="shared" si="0"/>
        <v>23</v>
      </c>
      <c r="B35" s="23" t="s">
        <v>44</v>
      </c>
      <c r="C35" s="24">
        <v>1952</v>
      </c>
      <c r="D35" s="22"/>
      <c r="E35" s="22" t="s">
        <v>20</v>
      </c>
      <c r="F35" s="19">
        <v>2</v>
      </c>
      <c r="G35" s="22">
        <v>620.5</v>
      </c>
      <c r="H35" s="19">
        <v>37</v>
      </c>
      <c r="I35" s="21">
        <v>212513.71</v>
      </c>
      <c r="J35" s="25">
        <v>44925</v>
      </c>
      <c r="K35" s="21" t="s">
        <v>21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13">
        <f t="shared" si="0"/>
        <v>24</v>
      </c>
      <c r="B36" s="23" t="s">
        <v>45</v>
      </c>
      <c r="C36" s="24">
        <v>1952</v>
      </c>
      <c r="D36" s="22"/>
      <c r="E36" s="22" t="s">
        <v>20</v>
      </c>
      <c r="F36" s="19">
        <v>2</v>
      </c>
      <c r="G36" s="22">
        <v>610.4</v>
      </c>
      <c r="H36" s="19">
        <v>30</v>
      </c>
      <c r="I36" s="21">
        <v>196712.69</v>
      </c>
      <c r="J36" s="25">
        <v>44925</v>
      </c>
      <c r="K36" s="21" t="s">
        <v>21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 s="13">
        <f t="shared" si="0"/>
        <v>25</v>
      </c>
      <c r="B37" s="23" t="s">
        <v>46</v>
      </c>
      <c r="C37" s="24">
        <v>1960</v>
      </c>
      <c r="D37" s="22"/>
      <c r="E37" s="22" t="s">
        <v>20</v>
      </c>
      <c r="F37" s="19">
        <v>3</v>
      </c>
      <c r="G37" s="22">
        <v>1484.5</v>
      </c>
      <c r="H37" s="19">
        <v>59</v>
      </c>
      <c r="I37" s="21">
        <v>182039</v>
      </c>
      <c r="J37" s="25">
        <v>44925</v>
      </c>
      <c r="K37" s="21" t="s">
        <v>21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 s="13">
        <f t="shared" si="0"/>
        <v>26</v>
      </c>
      <c r="B38" s="23" t="s">
        <v>47</v>
      </c>
      <c r="C38" s="24">
        <v>1972</v>
      </c>
      <c r="D38" s="22"/>
      <c r="E38" s="22" t="s">
        <v>20</v>
      </c>
      <c r="F38" s="19">
        <v>5</v>
      </c>
      <c r="G38" s="22">
        <v>3332.3</v>
      </c>
      <c r="H38" s="19">
        <v>237</v>
      </c>
      <c r="I38" s="21">
        <v>274862.41</v>
      </c>
      <c r="J38" s="25">
        <v>44925</v>
      </c>
      <c r="K38" s="21" t="s">
        <v>21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>
      <c r="A39" s="13">
        <f t="shared" si="0"/>
        <v>27</v>
      </c>
      <c r="B39" s="23" t="s">
        <v>48</v>
      </c>
      <c r="C39" s="24">
        <v>1961</v>
      </c>
      <c r="D39" s="22"/>
      <c r="E39" s="22" t="s">
        <v>20</v>
      </c>
      <c r="F39" s="19">
        <v>3</v>
      </c>
      <c r="G39" s="22">
        <v>973</v>
      </c>
      <c r="H39" s="19">
        <v>37</v>
      </c>
      <c r="I39" s="21">
        <v>5960711.9</v>
      </c>
      <c r="J39" s="25">
        <v>44925</v>
      </c>
      <c r="K39" s="21" t="s">
        <v>21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13">
        <f t="shared" si="0"/>
        <v>28</v>
      </c>
      <c r="B40" s="23" t="s">
        <v>49</v>
      </c>
      <c r="C40" s="24">
        <v>1951</v>
      </c>
      <c r="D40" s="22"/>
      <c r="E40" s="22" t="s">
        <v>20</v>
      </c>
      <c r="F40" s="19">
        <v>2</v>
      </c>
      <c r="G40" s="22">
        <v>1019.3</v>
      </c>
      <c r="H40" s="19">
        <v>29</v>
      </c>
      <c r="I40" s="21">
        <v>6368200.01</v>
      </c>
      <c r="J40" s="25">
        <v>44925</v>
      </c>
      <c r="K40" s="21" t="s">
        <v>21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>
      <c r="A41" s="13">
        <f t="shared" si="0"/>
        <v>29</v>
      </c>
      <c r="B41" s="23" t="s">
        <v>50</v>
      </c>
      <c r="C41" s="24">
        <v>1937</v>
      </c>
      <c r="D41" s="22"/>
      <c r="E41" s="22" t="s">
        <v>20</v>
      </c>
      <c r="F41" s="19">
        <v>4</v>
      </c>
      <c r="G41" s="22">
        <v>2494.83</v>
      </c>
      <c r="H41" s="19">
        <v>86</v>
      </c>
      <c r="I41" s="21">
        <v>380657.42</v>
      </c>
      <c r="J41" s="25">
        <v>44925</v>
      </c>
      <c r="K41" s="21" t="s">
        <v>21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>
      <c r="A42" s="13">
        <f t="shared" si="0"/>
        <v>30</v>
      </c>
      <c r="B42" s="23" t="s">
        <v>51</v>
      </c>
      <c r="C42" s="24">
        <v>1957</v>
      </c>
      <c r="D42" s="22"/>
      <c r="E42" s="22" t="s">
        <v>20</v>
      </c>
      <c r="F42" s="19">
        <v>2</v>
      </c>
      <c r="G42" s="22">
        <v>1069</v>
      </c>
      <c r="H42" s="19">
        <v>27</v>
      </c>
      <c r="I42" s="21">
        <v>142095.92</v>
      </c>
      <c r="J42" s="25">
        <v>44925</v>
      </c>
      <c r="K42" s="21" t="s">
        <v>21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>
      <c r="A43" s="13">
        <f t="shared" si="0"/>
        <v>31</v>
      </c>
      <c r="B43" s="23" t="s">
        <v>52</v>
      </c>
      <c r="C43" s="24">
        <v>1961</v>
      </c>
      <c r="D43" s="22"/>
      <c r="E43" s="22" t="s">
        <v>20</v>
      </c>
      <c r="F43" s="19">
        <v>3</v>
      </c>
      <c r="G43" s="22">
        <v>1219.2</v>
      </c>
      <c r="H43" s="19">
        <v>55</v>
      </c>
      <c r="I43" s="21">
        <v>263922.38</v>
      </c>
      <c r="J43" s="25">
        <v>44925</v>
      </c>
      <c r="K43" s="21" t="s">
        <v>21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>
      <c r="A44" s="13">
        <f t="shared" si="0"/>
        <v>32</v>
      </c>
      <c r="B44" s="23" t="s">
        <v>53</v>
      </c>
      <c r="C44" s="24">
        <v>1978</v>
      </c>
      <c r="D44" s="22"/>
      <c r="E44" s="22" t="s">
        <v>20</v>
      </c>
      <c r="F44" s="19">
        <v>9</v>
      </c>
      <c r="G44" s="22">
        <v>4579.6</v>
      </c>
      <c r="H44" s="19">
        <v>110</v>
      </c>
      <c r="I44" s="21">
        <v>8858528.4</v>
      </c>
      <c r="J44" s="25">
        <v>44925</v>
      </c>
      <c r="K44" s="21" t="s">
        <v>21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>
      <c r="A45" s="13">
        <f t="shared" si="0"/>
        <v>33</v>
      </c>
      <c r="B45" s="23" t="s">
        <v>54</v>
      </c>
      <c r="C45" s="24">
        <v>1952</v>
      </c>
      <c r="D45" s="22"/>
      <c r="E45" s="22" t="s">
        <v>20</v>
      </c>
      <c r="F45" s="19">
        <v>2</v>
      </c>
      <c r="G45" s="22">
        <v>494.3</v>
      </c>
      <c r="H45" s="19">
        <v>8</v>
      </c>
      <c r="I45" s="21">
        <v>184693.9</v>
      </c>
      <c r="J45" s="25">
        <v>44925</v>
      </c>
      <c r="K45" s="21" t="s">
        <v>21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>
      <c r="A46" s="13">
        <f t="shared" si="0"/>
        <v>34</v>
      </c>
      <c r="B46" s="23" t="s">
        <v>55</v>
      </c>
      <c r="C46" s="24">
        <v>1950</v>
      </c>
      <c r="D46" s="22"/>
      <c r="E46" s="22" t="s">
        <v>20</v>
      </c>
      <c r="F46" s="19">
        <v>2</v>
      </c>
      <c r="G46" s="22">
        <v>485.3</v>
      </c>
      <c r="H46" s="19">
        <v>18</v>
      </c>
      <c r="I46" s="21">
        <v>91472.51</v>
      </c>
      <c r="J46" s="25">
        <v>44925</v>
      </c>
      <c r="K46" s="21" t="s">
        <v>21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>
      <c r="A47" s="13">
        <f t="shared" si="0"/>
        <v>35</v>
      </c>
      <c r="B47" s="23" t="s">
        <v>56</v>
      </c>
      <c r="C47" s="24">
        <v>1951</v>
      </c>
      <c r="D47" s="22"/>
      <c r="E47" s="22" t="s">
        <v>20</v>
      </c>
      <c r="F47" s="19">
        <v>2</v>
      </c>
      <c r="G47" s="22">
        <v>822.7</v>
      </c>
      <c r="H47" s="19">
        <v>23</v>
      </c>
      <c r="I47" s="21">
        <v>130010.46</v>
      </c>
      <c r="J47" s="25">
        <v>44925</v>
      </c>
      <c r="K47" s="21" t="s">
        <v>21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>
      <c r="A48" s="13">
        <f t="shared" si="0"/>
        <v>36</v>
      </c>
      <c r="B48" s="23" t="s">
        <v>57</v>
      </c>
      <c r="C48" s="24">
        <v>1948</v>
      </c>
      <c r="D48" s="22"/>
      <c r="E48" s="22" t="s">
        <v>20</v>
      </c>
      <c r="F48" s="19">
        <v>2</v>
      </c>
      <c r="G48" s="22">
        <v>611.4</v>
      </c>
      <c r="H48" s="19">
        <v>10</v>
      </c>
      <c r="I48" s="21">
        <v>112547.09</v>
      </c>
      <c r="J48" s="25">
        <v>44925</v>
      </c>
      <c r="K48" s="21" t="s">
        <v>21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13">
        <f t="shared" si="0"/>
        <v>37</v>
      </c>
      <c r="B49" s="23" t="s">
        <v>58</v>
      </c>
      <c r="C49" s="24">
        <v>1951</v>
      </c>
      <c r="D49" s="22"/>
      <c r="E49" s="22" t="s">
        <v>20</v>
      </c>
      <c r="F49" s="19">
        <v>2</v>
      </c>
      <c r="G49" s="22">
        <v>505.5</v>
      </c>
      <c r="H49" s="19">
        <v>10</v>
      </c>
      <c r="I49" s="21">
        <v>126131.48</v>
      </c>
      <c r="J49" s="25">
        <v>44925</v>
      </c>
      <c r="K49" s="21" t="s">
        <v>21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>
      <c r="A50" s="13">
        <f t="shared" si="0"/>
        <v>38</v>
      </c>
      <c r="B50" s="23" t="s">
        <v>59</v>
      </c>
      <c r="C50" s="24">
        <v>1951</v>
      </c>
      <c r="D50" s="22"/>
      <c r="E50" s="22" t="s">
        <v>20</v>
      </c>
      <c r="F50" s="19">
        <v>2</v>
      </c>
      <c r="G50" s="22">
        <v>863.9</v>
      </c>
      <c r="H50" s="19">
        <v>14</v>
      </c>
      <c r="I50" s="21">
        <v>129953.84</v>
      </c>
      <c r="J50" s="25">
        <v>44925</v>
      </c>
      <c r="K50" s="21" t="s">
        <v>21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13">
        <f t="shared" si="0"/>
        <v>39</v>
      </c>
      <c r="B51" s="23" t="s">
        <v>60</v>
      </c>
      <c r="C51" s="24">
        <v>1952</v>
      </c>
      <c r="D51" s="22"/>
      <c r="E51" s="22" t="s">
        <v>20</v>
      </c>
      <c r="F51" s="19">
        <v>2</v>
      </c>
      <c r="G51" s="22">
        <v>548.5</v>
      </c>
      <c r="H51" s="19">
        <v>16</v>
      </c>
      <c r="I51" s="21">
        <v>3381603.77</v>
      </c>
      <c r="J51" s="25">
        <v>44925</v>
      </c>
      <c r="K51" s="21" t="s">
        <v>21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>
      <c r="A52" s="13">
        <f t="shared" si="0"/>
        <v>40</v>
      </c>
      <c r="B52" s="23" t="s">
        <v>61</v>
      </c>
      <c r="C52" s="24">
        <v>1952</v>
      </c>
      <c r="D52" s="22"/>
      <c r="E52" s="22" t="s">
        <v>20</v>
      </c>
      <c r="F52" s="19">
        <v>2</v>
      </c>
      <c r="G52" s="22">
        <v>512.2</v>
      </c>
      <c r="H52" s="19">
        <v>16</v>
      </c>
      <c r="I52" s="21">
        <v>4169591.37</v>
      </c>
      <c r="J52" s="25">
        <v>44925</v>
      </c>
      <c r="K52" s="21" t="s">
        <v>21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>
      <c r="A53" s="13">
        <f t="shared" si="0"/>
        <v>41</v>
      </c>
      <c r="B53" s="23" t="s">
        <v>62</v>
      </c>
      <c r="C53" s="24">
        <v>1974</v>
      </c>
      <c r="D53" s="22"/>
      <c r="E53" s="22" t="s">
        <v>20</v>
      </c>
      <c r="F53" s="19">
        <v>5</v>
      </c>
      <c r="G53" s="22">
        <v>4963.2</v>
      </c>
      <c r="H53" s="19">
        <v>184</v>
      </c>
      <c r="I53" s="21">
        <v>332796.96</v>
      </c>
      <c r="J53" s="25">
        <v>44925</v>
      </c>
      <c r="K53" s="21" t="s">
        <v>21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>
      <c r="A54" s="13">
        <f t="shared" si="0"/>
        <v>42</v>
      </c>
      <c r="B54" s="23" t="s">
        <v>63</v>
      </c>
      <c r="C54" s="24">
        <v>1948</v>
      </c>
      <c r="D54" s="22"/>
      <c r="E54" s="22" t="s">
        <v>20</v>
      </c>
      <c r="F54" s="19">
        <v>2</v>
      </c>
      <c r="G54" s="22">
        <v>553.5</v>
      </c>
      <c r="H54" s="19">
        <v>14</v>
      </c>
      <c r="I54" s="21">
        <v>99028.38</v>
      </c>
      <c r="J54" s="25">
        <v>44925</v>
      </c>
      <c r="K54" s="21" t="s">
        <v>21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.75">
      <c r="A55" s="13">
        <f t="shared" si="0"/>
        <v>43</v>
      </c>
      <c r="B55" s="23" t="s">
        <v>64</v>
      </c>
      <c r="C55" s="24">
        <v>1950</v>
      </c>
      <c r="D55" s="22"/>
      <c r="E55" s="22" t="s">
        <v>20</v>
      </c>
      <c r="F55" s="19">
        <v>2</v>
      </c>
      <c r="G55" s="22">
        <v>511.4</v>
      </c>
      <c r="H55" s="19">
        <v>5</v>
      </c>
      <c r="I55" s="21">
        <v>134422.07</v>
      </c>
      <c r="J55" s="25">
        <v>44925</v>
      </c>
      <c r="K55" s="21" t="s">
        <v>21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>
      <c r="A56" s="13">
        <f t="shared" si="0"/>
        <v>44</v>
      </c>
      <c r="B56" s="23" t="s">
        <v>65</v>
      </c>
      <c r="C56" s="24">
        <v>1950</v>
      </c>
      <c r="D56" s="22"/>
      <c r="E56" s="22" t="s">
        <v>20</v>
      </c>
      <c r="F56" s="19">
        <v>2</v>
      </c>
      <c r="G56" s="22">
        <v>1181.7</v>
      </c>
      <c r="H56" s="19">
        <v>42</v>
      </c>
      <c r="I56" s="21">
        <v>172021.6</v>
      </c>
      <c r="J56" s="25">
        <v>44925</v>
      </c>
      <c r="K56" s="21" t="s">
        <v>21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>
      <c r="A57" s="13">
        <f t="shared" si="0"/>
        <v>45</v>
      </c>
      <c r="B57" s="23" t="s">
        <v>66</v>
      </c>
      <c r="C57" s="24">
        <v>1951</v>
      </c>
      <c r="D57" s="22"/>
      <c r="E57" s="22" t="s">
        <v>20</v>
      </c>
      <c r="F57" s="19">
        <v>2</v>
      </c>
      <c r="G57" s="22">
        <v>598.3</v>
      </c>
      <c r="H57" s="19">
        <v>13</v>
      </c>
      <c r="I57" s="21">
        <v>127503.68</v>
      </c>
      <c r="J57" s="25">
        <v>44925</v>
      </c>
      <c r="K57" s="21" t="s">
        <v>21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.75">
      <c r="A58" s="13">
        <f t="shared" si="0"/>
        <v>46</v>
      </c>
      <c r="B58" s="23" t="s">
        <v>67</v>
      </c>
      <c r="C58" s="24">
        <v>1951</v>
      </c>
      <c r="D58" s="22"/>
      <c r="E58" s="22" t="s">
        <v>20</v>
      </c>
      <c r="F58" s="19">
        <v>2</v>
      </c>
      <c r="G58" s="22">
        <v>581.2</v>
      </c>
      <c r="H58" s="19">
        <v>29</v>
      </c>
      <c r="I58" s="21">
        <v>4296114.48</v>
      </c>
      <c r="J58" s="25">
        <v>44925</v>
      </c>
      <c r="K58" s="21" t="s">
        <v>21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.75">
      <c r="A59" s="13">
        <f t="shared" si="0"/>
        <v>47</v>
      </c>
      <c r="B59" s="23" t="s">
        <v>68</v>
      </c>
      <c r="C59" s="24">
        <v>1950</v>
      </c>
      <c r="D59" s="22"/>
      <c r="E59" s="22" t="s">
        <v>20</v>
      </c>
      <c r="F59" s="19">
        <v>2</v>
      </c>
      <c r="G59" s="22">
        <v>280.86</v>
      </c>
      <c r="H59" s="19">
        <v>5</v>
      </c>
      <c r="I59" s="21">
        <v>114631.28</v>
      </c>
      <c r="J59" s="25">
        <v>44925</v>
      </c>
      <c r="K59" s="21" t="s">
        <v>21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>
      <c r="A60" s="13">
        <f t="shared" si="0"/>
        <v>48</v>
      </c>
      <c r="B60" s="23" t="s">
        <v>69</v>
      </c>
      <c r="C60" s="24">
        <v>1950</v>
      </c>
      <c r="D60" s="22"/>
      <c r="E60" s="22" t="s">
        <v>20</v>
      </c>
      <c r="F60" s="19">
        <v>2</v>
      </c>
      <c r="G60" s="22">
        <v>537.3</v>
      </c>
      <c r="H60" s="19">
        <v>16</v>
      </c>
      <c r="I60" s="21">
        <v>101674.27</v>
      </c>
      <c r="J60" s="25">
        <v>44925</v>
      </c>
      <c r="K60" s="21" t="s">
        <v>21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.75">
      <c r="A61" s="13">
        <f t="shared" si="0"/>
        <v>49</v>
      </c>
      <c r="B61" s="23" t="s">
        <v>70</v>
      </c>
      <c r="C61" s="24">
        <v>1951</v>
      </c>
      <c r="D61" s="22"/>
      <c r="E61" s="22" t="s">
        <v>20</v>
      </c>
      <c r="F61" s="19">
        <v>2</v>
      </c>
      <c r="G61" s="22">
        <v>536.7</v>
      </c>
      <c r="H61" s="19">
        <v>12</v>
      </c>
      <c r="I61" s="21">
        <v>2709877.8</v>
      </c>
      <c r="J61" s="25">
        <v>44925</v>
      </c>
      <c r="K61" s="21" t="s">
        <v>21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.75">
      <c r="A62" s="13">
        <f t="shared" si="0"/>
        <v>50</v>
      </c>
      <c r="B62" s="23" t="s">
        <v>71</v>
      </c>
      <c r="C62" s="24">
        <v>1950</v>
      </c>
      <c r="D62" s="22"/>
      <c r="E62" s="22" t="s">
        <v>20</v>
      </c>
      <c r="F62" s="19">
        <v>2</v>
      </c>
      <c r="G62" s="22">
        <v>1376.3</v>
      </c>
      <c r="H62" s="19">
        <v>33</v>
      </c>
      <c r="I62" s="21">
        <v>131036.95</v>
      </c>
      <c r="J62" s="25">
        <v>44925</v>
      </c>
      <c r="K62" s="21" t="s">
        <v>21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>
      <c r="A63" s="13">
        <f t="shared" si="0"/>
        <v>51</v>
      </c>
      <c r="B63" s="23" t="s">
        <v>72</v>
      </c>
      <c r="C63" s="24">
        <v>1949</v>
      </c>
      <c r="D63" s="22"/>
      <c r="E63" s="22" t="s">
        <v>20</v>
      </c>
      <c r="F63" s="19">
        <v>2</v>
      </c>
      <c r="G63" s="22">
        <v>763.2</v>
      </c>
      <c r="H63" s="19">
        <v>46</v>
      </c>
      <c r="I63" s="21">
        <v>211493.27</v>
      </c>
      <c r="J63" s="25">
        <v>44925</v>
      </c>
      <c r="K63" s="21" t="s">
        <v>21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>
      <c r="A64" s="13">
        <f t="shared" si="0"/>
        <v>52</v>
      </c>
      <c r="B64" s="23" t="s">
        <v>73</v>
      </c>
      <c r="C64" s="24">
        <v>1951</v>
      </c>
      <c r="D64" s="22"/>
      <c r="E64" s="22" t="s">
        <v>20</v>
      </c>
      <c r="F64" s="19">
        <v>2</v>
      </c>
      <c r="G64" s="22">
        <v>399.3</v>
      </c>
      <c r="H64" s="19">
        <v>16</v>
      </c>
      <c r="I64" s="21">
        <v>219940.9</v>
      </c>
      <c r="J64" s="25">
        <v>44925</v>
      </c>
      <c r="K64" s="21" t="s">
        <v>21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>
      <c r="A65" s="13">
        <f t="shared" si="0"/>
        <v>53</v>
      </c>
      <c r="B65" s="23" t="s">
        <v>74</v>
      </c>
      <c r="C65" s="24">
        <v>1947</v>
      </c>
      <c r="D65" s="22"/>
      <c r="E65" s="22" t="s">
        <v>20</v>
      </c>
      <c r="F65" s="19">
        <v>2</v>
      </c>
      <c r="G65" s="22">
        <v>746.2</v>
      </c>
      <c r="H65" s="19">
        <v>38</v>
      </c>
      <c r="I65" s="21">
        <v>218268.06</v>
      </c>
      <c r="J65" s="25">
        <v>44925</v>
      </c>
      <c r="K65" s="21" t="s">
        <v>21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.75">
      <c r="A66" s="13">
        <f t="shared" si="0"/>
        <v>54</v>
      </c>
      <c r="B66" s="23" t="s">
        <v>75</v>
      </c>
      <c r="C66" s="24">
        <v>1947</v>
      </c>
      <c r="D66" s="22"/>
      <c r="E66" s="22" t="s">
        <v>20</v>
      </c>
      <c r="F66" s="19">
        <v>2</v>
      </c>
      <c r="G66" s="22">
        <v>777.6</v>
      </c>
      <c r="H66" s="19">
        <v>41</v>
      </c>
      <c r="I66" s="21">
        <v>229005.91</v>
      </c>
      <c r="J66" s="25">
        <v>44925</v>
      </c>
      <c r="K66" s="21" t="s">
        <v>21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.75">
      <c r="A67" s="13">
        <f t="shared" si="0"/>
        <v>55</v>
      </c>
      <c r="B67" s="23" t="s">
        <v>76</v>
      </c>
      <c r="C67" s="24">
        <v>1949</v>
      </c>
      <c r="D67" s="22"/>
      <c r="E67" s="22" t="s">
        <v>20</v>
      </c>
      <c r="F67" s="19">
        <v>2</v>
      </c>
      <c r="G67" s="22">
        <v>783.4</v>
      </c>
      <c r="H67" s="19">
        <v>36</v>
      </c>
      <c r="I67" s="21">
        <v>237751.18</v>
      </c>
      <c r="J67" s="25">
        <v>44925</v>
      </c>
      <c r="K67" s="21" t="s">
        <v>21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75">
      <c r="A68" s="13">
        <f t="shared" si="0"/>
        <v>56</v>
      </c>
      <c r="B68" s="23" t="s">
        <v>77</v>
      </c>
      <c r="C68" s="24">
        <v>1951</v>
      </c>
      <c r="D68" s="22"/>
      <c r="E68" s="22" t="s">
        <v>20</v>
      </c>
      <c r="F68" s="19">
        <v>2</v>
      </c>
      <c r="G68" s="22">
        <v>604.7</v>
      </c>
      <c r="H68" s="19">
        <v>28</v>
      </c>
      <c r="I68" s="21">
        <v>203071.25</v>
      </c>
      <c r="J68" s="25">
        <v>44925</v>
      </c>
      <c r="K68" s="21" t="s">
        <v>21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.75">
      <c r="A69" s="13">
        <f t="shared" si="0"/>
        <v>57</v>
      </c>
      <c r="B69" s="23" t="s">
        <v>78</v>
      </c>
      <c r="C69" s="24">
        <v>1949</v>
      </c>
      <c r="D69" s="22"/>
      <c r="E69" s="22" t="s">
        <v>20</v>
      </c>
      <c r="F69" s="19">
        <v>2</v>
      </c>
      <c r="G69" s="22">
        <v>283</v>
      </c>
      <c r="H69" s="19">
        <v>13</v>
      </c>
      <c r="I69" s="21">
        <v>174947.04</v>
      </c>
      <c r="J69" s="25">
        <v>44925</v>
      </c>
      <c r="K69" s="21" t="s">
        <v>21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.75">
      <c r="A70" s="13">
        <f t="shared" si="0"/>
        <v>58</v>
      </c>
      <c r="B70" s="23" t="s">
        <v>79</v>
      </c>
      <c r="C70" s="24">
        <v>1951</v>
      </c>
      <c r="D70" s="22"/>
      <c r="E70" s="22" t="s">
        <v>20</v>
      </c>
      <c r="F70" s="19">
        <v>2</v>
      </c>
      <c r="G70" s="22">
        <v>619.8</v>
      </c>
      <c r="H70" s="19">
        <v>39</v>
      </c>
      <c r="I70" s="21">
        <v>196969.49</v>
      </c>
      <c r="J70" s="25">
        <v>44925</v>
      </c>
      <c r="K70" s="21" t="s">
        <v>21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.75">
      <c r="A71" s="13">
        <f t="shared" si="0"/>
        <v>59</v>
      </c>
      <c r="B71" s="23" t="s">
        <v>80</v>
      </c>
      <c r="C71" s="24">
        <v>1950</v>
      </c>
      <c r="D71" s="22"/>
      <c r="E71" s="22" t="s">
        <v>20</v>
      </c>
      <c r="F71" s="19">
        <v>2</v>
      </c>
      <c r="G71" s="22">
        <v>601.9</v>
      </c>
      <c r="H71" s="19">
        <v>35</v>
      </c>
      <c r="I71" s="21">
        <v>204585.61</v>
      </c>
      <c r="J71" s="25">
        <v>44925</v>
      </c>
      <c r="K71" s="21" t="s">
        <v>21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.75">
      <c r="A72" s="13">
        <f t="shared" si="0"/>
        <v>60</v>
      </c>
      <c r="B72" s="23" t="s">
        <v>81</v>
      </c>
      <c r="C72" s="24">
        <v>1947</v>
      </c>
      <c r="D72" s="22"/>
      <c r="E72" s="22" t="s">
        <v>20</v>
      </c>
      <c r="F72" s="19">
        <v>2</v>
      </c>
      <c r="G72" s="22">
        <v>268.8</v>
      </c>
      <c r="H72" s="19">
        <v>10</v>
      </c>
      <c r="I72" s="21">
        <v>169057.18</v>
      </c>
      <c r="J72" s="25">
        <v>44925</v>
      </c>
      <c r="K72" s="21" t="s">
        <v>21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.75">
      <c r="A73" s="13">
        <f t="shared" si="0"/>
        <v>61</v>
      </c>
      <c r="B73" s="23" t="s">
        <v>82</v>
      </c>
      <c r="C73" s="24">
        <v>1948</v>
      </c>
      <c r="D73" s="22"/>
      <c r="E73" s="22" t="s">
        <v>20</v>
      </c>
      <c r="F73" s="19">
        <v>2</v>
      </c>
      <c r="G73" s="22">
        <v>285.8</v>
      </c>
      <c r="H73" s="19">
        <v>12</v>
      </c>
      <c r="I73" s="21">
        <v>171683.75</v>
      </c>
      <c r="J73" s="25">
        <v>44925</v>
      </c>
      <c r="K73" s="21" t="s">
        <v>21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.75">
      <c r="A74" s="13">
        <f t="shared" si="0"/>
        <v>62</v>
      </c>
      <c r="B74" s="23" t="s">
        <v>83</v>
      </c>
      <c r="C74" s="24">
        <v>1949</v>
      </c>
      <c r="D74" s="22"/>
      <c r="E74" s="22" t="s">
        <v>20</v>
      </c>
      <c r="F74" s="19">
        <v>2</v>
      </c>
      <c r="G74" s="22">
        <v>623.6</v>
      </c>
      <c r="H74" s="19">
        <v>27</v>
      </c>
      <c r="I74" s="21">
        <v>203917.1</v>
      </c>
      <c r="J74" s="25">
        <v>44925</v>
      </c>
      <c r="K74" s="21" t="s">
        <v>21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.75">
      <c r="A75" s="13">
        <f t="shared" si="0"/>
        <v>63</v>
      </c>
      <c r="B75" s="23" t="s">
        <v>84</v>
      </c>
      <c r="C75" s="24">
        <v>1949</v>
      </c>
      <c r="D75" s="22"/>
      <c r="E75" s="22" t="s">
        <v>20</v>
      </c>
      <c r="F75" s="19">
        <v>2</v>
      </c>
      <c r="G75" s="22">
        <v>287.8</v>
      </c>
      <c r="H75" s="19">
        <v>6</v>
      </c>
      <c r="I75" s="21">
        <v>175822.57</v>
      </c>
      <c r="J75" s="25">
        <v>44925</v>
      </c>
      <c r="K75" s="21" t="s">
        <v>21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>
      <c r="A76" s="13">
        <f t="shared" si="0"/>
        <v>64</v>
      </c>
      <c r="B76" s="23" t="s">
        <v>85</v>
      </c>
      <c r="C76" s="24">
        <v>1950</v>
      </c>
      <c r="D76" s="22"/>
      <c r="E76" s="22" t="s">
        <v>20</v>
      </c>
      <c r="F76" s="19">
        <v>2</v>
      </c>
      <c r="G76" s="22">
        <v>289.1</v>
      </c>
      <c r="H76" s="19">
        <v>8</v>
      </c>
      <c r="I76" s="21">
        <v>176459.32</v>
      </c>
      <c r="J76" s="25">
        <v>44925</v>
      </c>
      <c r="K76" s="21" t="s">
        <v>21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.75">
      <c r="A77" s="13">
        <f t="shared" si="0"/>
        <v>65</v>
      </c>
      <c r="B77" s="23" t="s">
        <v>86</v>
      </c>
      <c r="C77" s="24">
        <v>1949</v>
      </c>
      <c r="D77" s="22"/>
      <c r="E77" s="22" t="s">
        <v>20</v>
      </c>
      <c r="F77" s="19">
        <v>4</v>
      </c>
      <c r="G77" s="22">
        <v>692.3</v>
      </c>
      <c r="H77" s="19">
        <v>26</v>
      </c>
      <c r="I77" s="21">
        <v>212555.96</v>
      </c>
      <c r="J77" s="25">
        <v>44925</v>
      </c>
      <c r="K77" s="21" t="s">
        <v>21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>
      <c r="A78" s="13">
        <f t="shared" si="0"/>
        <v>66</v>
      </c>
      <c r="B78" s="23" t="s">
        <v>87</v>
      </c>
      <c r="C78" s="24">
        <v>1949</v>
      </c>
      <c r="D78" s="22"/>
      <c r="E78" s="22" t="s">
        <v>20</v>
      </c>
      <c r="F78" s="19">
        <v>5</v>
      </c>
      <c r="G78" s="22">
        <v>692.3</v>
      </c>
      <c r="H78" s="19">
        <v>34</v>
      </c>
      <c r="I78" s="21">
        <v>221411.92</v>
      </c>
      <c r="J78" s="25">
        <v>44925</v>
      </c>
      <c r="K78" s="21" t="s">
        <v>21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>
      <c r="A79" s="13">
        <f t="shared" si="0"/>
        <v>67</v>
      </c>
      <c r="B79" s="23" t="s">
        <v>88</v>
      </c>
      <c r="C79" s="24">
        <v>1947</v>
      </c>
      <c r="D79" s="22"/>
      <c r="E79" s="22" t="s">
        <v>20</v>
      </c>
      <c r="F79" s="19">
        <v>6</v>
      </c>
      <c r="G79" s="22">
        <v>794.9</v>
      </c>
      <c r="H79" s="19">
        <v>54</v>
      </c>
      <c r="I79" s="21">
        <v>202866.41</v>
      </c>
      <c r="J79" s="25">
        <v>44925</v>
      </c>
      <c r="K79" s="21" t="s">
        <v>21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>
      <c r="A80" s="13">
        <f t="shared" si="0"/>
        <v>68</v>
      </c>
      <c r="B80" s="23" t="s">
        <v>89</v>
      </c>
      <c r="C80" s="24">
        <v>1946</v>
      </c>
      <c r="D80" s="22"/>
      <c r="E80" s="22" t="s">
        <v>20</v>
      </c>
      <c r="F80" s="19">
        <v>3</v>
      </c>
      <c r="G80" s="22">
        <v>2750.3</v>
      </c>
      <c r="H80" s="19">
        <v>76</v>
      </c>
      <c r="I80" s="21">
        <v>160500.28</v>
      </c>
      <c r="J80" s="25">
        <v>44925</v>
      </c>
      <c r="K80" s="21" t="s">
        <v>21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>
      <c r="A81" s="13">
        <f t="shared" si="0"/>
        <v>69</v>
      </c>
      <c r="B81" s="23" t="s">
        <v>90</v>
      </c>
      <c r="C81" s="24">
        <v>1946</v>
      </c>
      <c r="D81" s="22"/>
      <c r="E81" s="22" t="s">
        <v>20</v>
      </c>
      <c r="F81" s="19">
        <v>2</v>
      </c>
      <c r="G81" s="22">
        <v>2084.1</v>
      </c>
      <c r="H81" s="19">
        <v>43</v>
      </c>
      <c r="I81" s="21">
        <v>105625.08</v>
      </c>
      <c r="J81" s="25">
        <v>44925</v>
      </c>
      <c r="K81" s="21" t="s">
        <v>21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.75">
      <c r="A82" s="13">
        <f t="shared" si="0"/>
        <v>70</v>
      </c>
      <c r="B82" s="23" t="s">
        <v>91</v>
      </c>
      <c r="C82" s="24">
        <v>1952</v>
      </c>
      <c r="D82" s="22"/>
      <c r="E82" s="22" t="s">
        <v>92</v>
      </c>
      <c r="F82" s="19">
        <v>2</v>
      </c>
      <c r="G82" s="22">
        <v>1492.8</v>
      </c>
      <c r="H82" s="19">
        <v>21</v>
      </c>
      <c r="I82" s="21">
        <v>120471.04</v>
      </c>
      <c r="J82" s="25">
        <v>44925</v>
      </c>
      <c r="K82" s="21" t="s">
        <v>21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.75">
      <c r="A83" s="13">
        <f t="shared" si="0"/>
        <v>71</v>
      </c>
      <c r="B83" s="23" t="s">
        <v>93</v>
      </c>
      <c r="C83" s="24">
        <v>1950</v>
      </c>
      <c r="D83" s="22"/>
      <c r="E83" s="22" t="s">
        <v>20</v>
      </c>
      <c r="F83" s="19">
        <v>2</v>
      </c>
      <c r="G83" s="22">
        <v>618.6</v>
      </c>
      <c r="H83" s="19">
        <v>34</v>
      </c>
      <c r="I83" s="21">
        <v>216878.59</v>
      </c>
      <c r="J83" s="25">
        <v>44925</v>
      </c>
      <c r="K83" s="21" t="s">
        <v>21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.75">
      <c r="A84" s="13">
        <f t="shared" si="0"/>
        <v>72</v>
      </c>
      <c r="B84" s="23" t="s">
        <v>94</v>
      </c>
      <c r="C84" s="24">
        <v>1965</v>
      </c>
      <c r="D84" s="22"/>
      <c r="E84" s="22" t="s">
        <v>95</v>
      </c>
      <c r="F84" s="19">
        <v>5</v>
      </c>
      <c r="G84" s="22">
        <v>6307.7</v>
      </c>
      <c r="H84" s="19">
        <v>242</v>
      </c>
      <c r="I84" s="21">
        <v>399096.26</v>
      </c>
      <c r="J84" s="25">
        <v>44925</v>
      </c>
      <c r="K84" s="21" t="s">
        <v>21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.75">
      <c r="A85" s="13">
        <f t="shared" si="0"/>
        <v>73</v>
      </c>
      <c r="B85" s="23" t="s">
        <v>96</v>
      </c>
      <c r="C85" s="24">
        <v>1951</v>
      </c>
      <c r="D85" s="22"/>
      <c r="E85" s="22" t="s">
        <v>20</v>
      </c>
      <c r="F85" s="19">
        <v>2</v>
      </c>
      <c r="G85" s="22">
        <v>280.1</v>
      </c>
      <c r="H85" s="19">
        <v>7</v>
      </c>
      <c r="I85" s="21">
        <v>2511470.48</v>
      </c>
      <c r="J85" s="25">
        <v>44925</v>
      </c>
      <c r="K85" s="21" t="s">
        <v>21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>
      <c r="A86" s="13">
        <f t="shared" si="0"/>
        <v>74</v>
      </c>
      <c r="B86" s="23" t="s">
        <v>97</v>
      </c>
      <c r="C86" s="24">
        <v>1950</v>
      </c>
      <c r="D86" s="22"/>
      <c r="E86" s="22" t="s">
        <v>20</v>
      </c>
      <c r="F86" s="19">
        <v>2</v>
      </c>
      <c r="G86" s="22">
        <v>556.1</v>
      </c>
      <c r="H86" s="19">
        <v>17</v>
      </c>
      <c r="I86" s="21">
        <v>4859605.34</v>
      </c>
      <c r="J86" s="25">
        <v>44925</v>
      </c>
      <c r="K86" s="21" t="s">
        <v>21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>
      <c r="A87" s="13">
        <f t="shared" si="0"/>
        <v>75</v>
      </c>
      <c r="B87" s="23" t="s">
        <v>98</v>
      </c>
      <c r="C87" s="24">
        <v>1952</v>
      </c>
      <c r="D87" s="22"/>
      <c r="E87" s="22" t="s">
        <v>20</v>
      </c>
      <c r="F87" s="19">
        <v>2</v>
      </c>
      <c r="G87" s="22">
        <v>602</v>
      </c>
      <c r="H87" s="19">
        <v>37</v>
      </c>
      <c r="I87" s="21">
        <v>196261.02</v>
      </c>
      <c r="J87" s="25">
        <v>44925</v>
      </c>
      <c r="K87" s="21" t="s">
        <v>21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>
      <c r="A88" s="13">
        <f t="shared" si="0"/>
        <v>76</v>
      </c>
      <c r="B88" s="23" t="s">
        <v>99</v>
      </c>
      <c r="C88" s="24">
        <v>1950</v>
      </c>
      <c r="D88" s="22"/>
      <c r="E88" s="22" t="s">
        <v>20</v>
      </c>
      <c r="F88" s="19">
        <v>2</v>
      </c>
      <c r="G88" s="22">
        <v>617</v>
      </c>
      <c r="H88" s="19">
        <v>43</v>
      </c>
      <c r="I88" s="21">
        <v>200520.74</v>
      </c>
      <c r="J88" s="25">
        <v>44925</v>
      </c>
      <c r="K88" s="21" t="s">
        <v>21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.75">
      <c r="A89" s="13">
        <f t="shared" si="0"/>
        <v>77</v>
      </c>
      <c r="B89" s="23" t="s">
        <v>100</v>
      </c>
      <c r="C89" s="24">
        <v>1952</v>
      </c>
      <c r="D89" s="22"/>
      <c r="E89" s="22" t="s">
        <v>20</v>
      </c>
      <c r="F89" s="19">
        <v>2</v>
      </c>
      <c r="G89" s="22">
        <v>387.1</v>
      </c>
      <c r="H89" s="19">
        <v>17</v>
      </c>
      <c r="I89" s="21">
        <v>214743.47</v>
      </c>
      <c r="J89" s="25">
        <v>44925</v>
      </c>
      <c r="K89" s="21" t="s">
        <v>21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.75">
      <c r="A90" s="13">
        <f t="shared" si="0"/>
        <v>78</v>
      </c>
      <c r="B90" s="23" t="s">
        <v>101</v>
      </c>
      <c r="C90" s="24">
        <v>1952</v>
      </c>
      <c r="D90" s="22"/>
      <c r="E90" s="22" t="s">
        <v>20</v>
      </c>
      <c r="F90" s="19">
        <v>2</v>
      </c>
      <c r="G90" s="22">
        <v>400.8</v>
      </c>
      <c r="H90" s="19">
        <v>14</v>
      </c>
      <c r="I90" s="21">
        <v>208535.23</v>
      </c>
      <c r="J90" s="25">
        <v>44925</v>
      </c>
      <c r="K90" s="21" t="s">
        <v>21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>
      <c r="A91" s="13">
        <f t="shared" si="0"/>
        <v>79</v>
      </c>
      <c r="B91" s="23" t="s">
        <v>102</v>
      </c>
      <c r="C91" s="24">
        <v>1952</v>
      </c>
      <c r="D91" s="22"/>
      <c r="E91" s="22" t="s">
        <v>20</v>
      </c>
      <c r="F91" s="19">
        <v>2</v>
      </c>
      <c r="G91" s="22">
        <v>381.1</v>
      </c>
      <c r="H91" s="19">
        <v>21</v>
      </c>
      <c r="I91" s="21">
        <v>159975.3</v>
      </c>
      <c r="J91" s="25">
        <v>44925</v>
      </c>
      <c r="K91" s="21" t="s">
        <v>21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>
      <c r="A92" s="13">
        <f t="shared" si="0"/>
        <v>80</v>
      </c>
      <c r="B92" s="23" t="s">
        <v>103</v>
      </c>
      <c r="C92" s="24">
        <v>1952</v>
      </c>
      <c r="D92" s="22"/>
      <c r="E92" s="22" t="s">
        <v>20</v>
      </c>
      <c r="F92" s="19">
        <v>2</v>
      </c>
      <c r="G92" s="22">
        <v>302.1</v>
      </c>
      <c r="H92" s="19">
        <v>22</v>
      </c>
      <c r="I92" s="21">
        <v>214663.9</v>
      </c>
      <c r="J92" s="25">
        <v>44925</v>
      </c>
      <c r="K92" s="21" t="s">
        <v>21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75">
      <c r="A93" s="13">
        <f t="shared" si="0"/>
        <v>81</v>
      </c>
      <c r="B93" s="23" t="s">
        <v>104</v>
      </c>
      <c r="C93" s="24">
        <v>1952</v>
      </c>
      <c r="D93" s="22"/>
      <c r="E93" s="22" t="s">
        <v>20</v>
      </c>
      <c r="F93" s="19">
        <v>2</v>
      </c>
      <c r="G93" s="22">
        <v>388.1</v>
      </c>
      <c r="H93" s="19">
        <v>14</v>
      </c>
      <c r="I93" s="21">
        <v>218667.41</v>
      </c>
      <c r="J93" s="25">
        <v>44925</v>
      </c>
      <c r="K93" s="21" t="s">
        <v>21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>
      <c r="A94" s="13">
        <f t="shared" si="0"/>
        <v>82</v>
      </c>
      <c r="B94" s="23" t="s">
        <v>105</v>
      </c>
      <c r="C94" s="24">
        <v>1952</v>
      </c>
      <c r="D94" s="22"/>
      <c r="E94" s="22" t="s">
        <v>20</v>
      </c>
      <c r="F94" s="19">
        <v>2</v>
      </c>
      <c r="G94" s="22">
        <v>403.3</v>
      </c>
      <c r="H94" s="19">
        <v>15</v>
      </c>
      <c r="I94" s="21">
        <v>214982.27</v>
      </c>
      <c r="J94" s="25">
        <v>44925</v>
      </c>
      <c r="K94" s="21" t="s">
        <v>21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>
      <c r="A95" s="13">
        <f t="shared" si="0"/>
        <v>83</v>
      </c>
      <c r="B95" s="23" t="s">
        <v>106</v>
      </c>
      <c r="C95" s="24">
        <v>1951</v>
      </c>
      <c r="D95" s="22"/>
      <c r="E95" s="22" t="s">
        <v>20</v>
      </c>
      <c r="F95" s="19">
        <v>2</v>
      </c>
      <c r="G95" s="22">
        <v>613.4</v>
      </c>
      <c r="H95" s="19">
        <v>24</v>
      </c>
      <c r="I95" s="21">
        <v>208446.82</v>
      </c>
      <c r="J95" s="25">
        <v>44925</v>
      </c>
      <c r="K95" s="21" t="s">
        <v>21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.75">
      <c r="A96" s="13">
        <f t="shared" si="0"/>
        <v>84</v>
      </c>
      <c r="B96" s="23" t="s">
        <v>107</v>
      </c>
      <c r="C96" s="24">
        <v>1952</v>
      </c>
      <c r="D96" s="22"/>
      <c r="E96" s="22" t="s">
        <v>20</v>
      </c>
      <c r="F96" s="19">
        <v>2</v>
      </c>
      <c r="G96" s="22">
        <v>386.5</v>
      </c>
      <c r="H96" s="19">
        <v>13</v>
      </c>
      <c r="I96" s="21">
        <v>216160.24</v>
      </c>
      <c r="J96" s="25">
        <v>44925</v>
      </c>
      <c r="K96" s="21" t="s">
        <v>21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.75">
      <c r="A97" s="13">
        <f t="shared" si="0"/>
        <v>85</v>
      </c>
      <c r="B97" s="23" t="s">
        <v>108</v>
      </c>
      <c r="C97" s="24">
        <v>1952</v>
      </c>
      <c r="D97" s="22"/>
      <c r="E97" s="22" t="s">
        <v>20</v>
      </c>
      <c r="F97" s="19">
        <v>2</v>
      </c>
      <c r="G97" s="22">
        <v>611.7</v>
      </c>
      <c r="H97" s="19">
        <v>21</v>
      </c>
      <c r="I97" s="21">
        <v>196216.74</v>
      </c>
      <c r="J97" s="25">
        <v>44925</v>
      </c>
      <c r="K97" s="21" t="s">
        <v>21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.75">
      <c r="A98" s="13">
        <f t="shared" si="0"/>
        <v>86</v>
      </c>
      <c r="B98" s="23" t="s">
        <v>109</v>
      </c>
      <c r="C98" s="24">
        <v>1948</v>
      </c>
      <c r="D98" s="22"/>
      <c r="E98" s="22" t="s">
        <v>20</v>
      </c>
      <c r="F98" s="19">
        <v>2</v>
      </c>
      <c r="G98" s="22">
        <v>765.8</v>
      </c>
      <c r="H98" s="19">
        <v>28</v>
      </c>
      <c r="I98" s="21">
        <v>216895.38</v>
      </c>
      <c r="J98" s="25">
        <v>44925</v>
      </c>
      <c r="K98" s="21" t="s">
        <v>21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.75">
      <c r="A99" s="13">
        <f t="shared" si="0"/>
        <v>87</v>
      </c>
      <c r="B99" s="23" t="s">
        <v>110</v>
      </c>
      <c r="C99" s="24">
        <v>1949</v>
      </c>
      <c r="D99" s="22"/>
      <c r="E99" s="22" t="s">
        <v>20</v>
      </c>
      <c r="F99" s="19">
        <v>2</v>
      </c>
      <c r="G99" s="22">
        <v>787.7</v>
      </c>
      <c r="H99" s="19">
        <v>46</v>
      </c>
      <c r="I99" s="21">
        <v>227566.81</v>
      </c>
      <c r="J99" s="25">
        <v>44925</v>
      </c>
      <c r="K99" s="21" t="s">
        <v>21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.75">
      <c r="A100" s="13">
        <f t="shared" si="0"/>
        <v>88</v>
      </c>
      <c r="B100" s="23" t="s">
        <v>111</v>
      </c>
      <c r="C100" s="24">
        <v>1946</v>
      </c>
      <c r="D100" s="22"/>
      <c r="E100" s="22" t="s">
        <v>20</v>
      </c>
      <c r="F100" s="19">
        <v>2</v>
      </c>
      <c r="G100" s="22">
        <v>2097</v>
      </c>
      <c r="H100" s="19">
        <v>46</v>
      </c>
      <c r="I100" s="21">
        <v>227201.26</v>
      </c>
      <c r="J100" s="25">
        <v>44925</v>
      </c>
      <c r="K100" s="21" t="s">
        <v>21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.75">
      <c r="A101" s="13">
        <f t="shared" si="0"/>
        <v>89</v>
      </c>
      <c r="B101" s="23" t="s">
        <v>112</v>
      </c>
      <c r="C101" s="24">
        <v>1952</v>
      </c>
      <c r="D101" s="22"/>
      <c r="E101" s="22" t="s">
        <v>20</v>
      </c>
      <c r="F101" s="19">
        <v>2</v>
      </c>
      <c r="G101" s="22">
        <v>284.8</v>
      </c>
      <c r="H101" s="19">
        <v>17</v>
      </c>
      <c r="I101" s="21">
        <v>2580960.24</v>
      </c>
      <c r="J101" s="25">
        <v>44925</v>
      </c>
      <c r="K101" s="21" t="s">
        <v>21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.75">
      <c r="A102" s="13">
        <f t="shared" si="0"/>
        <v>90</v>
      </c>
      <c r="B102" s="23" t="s">
        <v>113</v>
      </c>
      <c r="C102" s="24">
        <v>1952</v>
      </c>
      <c r="D102" s="22"/>
      <c r="E102" s="22" t="s">
        <v>20</v>
      </c>
      <c r="F102" s="19">
        <v>2</v>
      </c>
      <c r="G102" s="22">
        <v>1689.9</v>
      </c>
      <c r="H102" s="19">
        <v>73</v>
      </c>
      <c r="I102" s="21">
        <v>153204.85</v>
      </c>
      <c r="J102" s="25">
        <v>44925</v>
      </c>
      <c r="K102" s="21" t="s">
        <v>21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.75">
      <c r="A103" s="13">
        <f t="shared" si="0"/>
        <v>91</v>
      </c>
      <c r="B103" s="23" t="s">
        <v>114</v>
      </c>
      <c r="C103" s="24">
        <v>1946</v>
      </c>
      <c r="D103" s="22"/>
      <c r="E103" s="22" t="s">
        <v>20</v>
      </c>
      <c r="F103" s="19">
        <v>2</v>
      </c>
      <c r="G103" s="22">
        <v>1103.9</v>
      </c>
      <c r="H103" s="19">
        <v>55</v>
      </c>
      <c r="I103" s="21">
        <v>7606528.88</v>
      </c>
      <c r="J103" s="25">
        <v>44925</v>
      </c>
      <c r="K103" s="21" t="s">
        <v>21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.75">
      <c r="A104" s="13">
        <f t="shared" si="0"/>
        <v>92</v>
      </c>
      <c r="B104" s="23" t="s">
        <v>115</v>
      </c>
      <c r="C104" s="24">
        <v>1988</v>
      </c>
      <c r="D104" s="22"/>
      <c r="E104" s="22" t="s">
        <v>20</v>
      </c>
      <c r="F104" s="19">
        <v>9</v>
      </c>
      <c r="G104" s="22">
        <v>3394</v>
      </c>
      <c r="H104" s="19">
        <v>180</v>
      </c>
      <c r="I104" s="21">
        <v>182039</v>
      </c>
      <c r="J104" s="25">
        <v>44925</v>
      </c>
      <c r="K104" s="21" t="s">
        <v>21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.75">
      <c r="A105" s="13">
        <f t="shared" si="0"/>
        <v>93</v>
      </c>
      <c r="B105" s="23" t="s">
        <v>116</v>
      </c>
      <c r="C105" s="24">
        <v>1951</v>
      </c>
      <c r="D105" s="22"/>
      <c r="E105" s="22" t="s">
        <v>20</v>
      </c>
      <c r="F105" s="19">
        <v>2</v>
      </c>
      <c r="G105" s="22">
        <v>375.8</v>
      </c>
      <c r="H105" s="19">
        <v>20</v>
      </c>
      <c r="I105" s="21">
        <v>204913.78</v>
      </c>
      <c r="J105" s="25">
        <v>44925</v>
      </c>
      <c r="K105" s="21" t="s">
        <v>21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.75">
      <c r="A106" s="13">
        <f t="shared" si="0"/>
        <v>94</v>
      </c>
      <c r="B106" s="23" t="s">
        <v>117</v>
      </c>
      <c r="C106" s="24">
        <v>1952</v>
      </c>
      <c r="D106" s="22"/>
      <c r="E106" s="22" t="s">
        <v>20</v>
      </c>
      <c r="F106" s="19">
        <v>2</v>
      </c>
      <c r="G106" s="22">
        <v>370.3</v>
      </c>
      <c r="H106" s="19">
        <v>20</v>
      </c>
      <c r="I106" s="21">
        <v>235350.07</v>
      </c>
      <c r="J106" s="25">
        <v>44925</v>
      </c>
      <c r="K106" s="21" t="s">
        <v>21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.75">
      <c r="A107" s="13">
        <f t="shared" si="0"/>
        <v>95</v>
      </c>
      <c r="B107" s="23" t="s">
        <v>118</v>
      </c>
      <c r="C107" s="24">
        <v>1962</v>
      </c>
      <c r="D107" s="22"/>
      <c r="E107" s="22" t="s">
        <v>20</v>
      </c>
      <c r="F107" s="19">
        <v>3</v>
      </c>
      <c r="G107" s="22">
        <v>960.4</v>
      </c>
      <c r="H107" s="19">
        <v>46</v>
      </c>
      <c r="I107" s="21">
        <v>237618.8</v>
      </c>
      <c r="J107" s="25">
        <v>44925</v>
      </c>
      <c r="K107" s="21" t="s">
        <v>21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.75">
      <c r="A108" s="13">
        <f t="shared" si="0"/>
        <v>96</v>
      </c>
      <c r="B108" s="23" t="s">
        <v>119</v>
      </c>
      <c r="C108" s="24">
        <v>1951</v>
      </c>
      <c r="D108" s="22"/>
      <c r="E108" s="22" t="s">
        <v>20</v>
      </c>
      <c r="F108" s="19">
        <v>2</v>
      </c>
      <c r="G108" s="22">
        <v>55.9</v>
      </c>
      <c r="H108" s="19">
        <v>14</v>
      </c>
      <c r="I108" s="21">
        <v>3592979.16</v>
      </c>
      <c r="J108" s="25">
        <v>44925</v>
      </c>
      <c r="K108" s="21" t="s">
        <v>21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.75">
      <c r="A109" s="13">
        <f t="shared" si="0"/>
        <v>97</v>
      </c>
      <c r="B109" s="23" t="s">
        <v>120</v>
      </c>
      <c r="C109" s="24">
        <v>1961</v>
      </c>
      <c r="D109" s="22"/>
      <c r="E109" s="22" t="s">
        <v>20</v>
      </c>
      <c r="F109" s="19">
        <v>3</v>
      </c>
      <c r="G109" s="22">
        <v>941.6</v>
      </c>
      <c r="H109" s="19">
        <v>44</v>
      </c>
      <c r="I109" s="21">
        <v>4206863.74</v>
      </c>
      <c r="J109" s="25">
        <v>44925</v>
      </c>
      <c r="K109" s="21" t="s">
        <v>21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.75">
      <c r="A110" s="13">
        <f t="shared" si="0"/>
        <v>98</v>
      </c>
      <c r="B110" s="23" t="s">
        <v>121</v>
      </c>
      <c r="C110" s="24">
        <v>1951</v>
      </c>
      <c r="D110" s="22"/>
      <c r="E110" s="22" t="s">
        <v>20</v>
      </c>
      <c r="F110" s="19">
        <v>2</v>
      </c>
      <c r="G110" s="22">
        <v>732.5</v>
      </c>
      <c r="H110" s="19">
        <v>34</v>
      </c>
      <c r="I110" s="21">
        <v>199388.93</v>
      </c>
      <c r="J110" s="25">
        <v>44925</v>
      </c>
      <c r="K110" s="21" t="s">
        <v>21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.75">
      <c r="A111" s="13">
        <f t="shared" si="0"/>
        <v>99</v>
      </c>
      <c r="B111" s="23" t="s">
        <v>122</v>
      </c>
      <c r="C111" s="24">
        <v>1961</v>
      </c>
      <c r="D111" s="22"/>
      <c r="E111" s="22" t="s">
        <v>20</v>
      </c>
      <c r="F111" s="19">
        <v>2</v>
      </c>
      <c r="G111" s="22">
        <v>636.8</v>
      </c>
      <c r="H111" s="19">
        <v>32</v>
      </c>
      <c r="I111" s="21">
        <v>112919.58</v>
      </c>
      <c r="J111" s="25">
        <v>44925</v>
      </c>
      <c r="K111" s="21" t="s">
        <v>21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.75">
      <c r="A112" s="13">
        <f t="shared" si="0"/>
        <v>100</v>
      </c>
      <c r="B112" s="23" t="s">
        <v>123</v>
      </c>
      <c r="C112" s="24">
        <v>1951</v>
      </c>
      <c r="D112" s="22"/>
      <c r="E112" s="22" t="s">
        <v>20</v>
      </c>
      <c r="F112" s="19">
        <v>2</v>
      </c>
      <c r="G112" s="22">
        <v>735.2</v>
      </c>
      <c r="H112" s="19">
        <v>43</v>
      </c>
      <c r="I112" s="21">
        <v>4456976.58</v>
      </c>
      <c r="J112" s="25">
        <v>44925</v>
      </c>
      <c r="K112" s="21" t="s">
        <v>21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.75">
      <c r="A113" s="13">
        <f t="shared" si="0"/>
        <v>101</v>
      </c>
      <c r="B113" s="23" t="s">
        <v>124</v>
      </c>
      <c r="C113" s="24">
        <v>1951</v>
      </c>
      <c r="D113" s="22"/>
      <c r="E113" s="22" t="s">
        <v>20</v>
      </c>
      <c r="F113" s="19">
        <v>2</v>
      </c>
      <c r="G113" s="22">
        <v>650.1</v>
      </c>
      <c r="H113" s="19">
        <v>50</v>
      </c>
      <c r="I113" s="21">
        <v>5609805.01</v>
      </c>
      <c r="J113" s="25">
        <v>44925</v>
      </c>
      <c r="K113" s="21" t="s">
        <v>21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.75">
      <c r="A114" s="105" t="s">
        <v>125</v>
      </c>
      <c r="B114" s="105"/>
      <c r="C114" s="21" t="s">
        <v>126</v>
      </c>
      <c r="D114" s="21" t="s">
        <v>126</v>
      </c>
      <c r="E114" s="21" t="s">
        <v>126</v>
      </c>
      <c r="F114" s="21" t="s">
        <v>126</v>
      </c>
      <c r="G114" s="21">
        <f>SUM(G13:G113)</f>
        <v>104508.52000000006</v>
      </c>
      <c r="H114" s="19">
        <f>SUM(H13:H113)</f>
        <v>4236</v>
      </c>
      <c r="I114" s="21">
        <f>SUM(I13:I113)</f>
        <v>114882210.42999996</v>
      </c>
      <c r="J114" s="21" t="s">
        <v>126</v>
      </c>
      <c r="K114" s="21" t="s">
        <v>126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12" ht="15.75">
      <c r="A115" s="27"/>
      <c r="B115" s="28" t="s">
        <v>127</v>
      </c>
      <c r="C115" s="29" t="s">
        <v>126</v>
      </c>
      <c r="D115" s="29" t="s">
        <v>126</v>
      </c>
      <c r="E115" s="29" t="s">
        <v>126</v>
      </c>
      <c r="F115" s="29" t="s">
        <v>126</v>
      </c>
      <c r="G115" s="30"/>
      <c r="H115" s="31"/>
      <c r="I115" s="32">
        <v>1994491.6</v>
      </c>
      <c r="J115" s="29" t="s">
        <v>126</v>
      </c>
      <c r="K115" s="29" t="s">
        <v>126</v>
      </c>
      <c r="L115" s="33">
        <f>I115-'2020'!C14-'2021'!C112-'2022'!C17</f>
        <v>-0.011639999738690676</v>
      </c>
    </row>
    <row r="116" spans="1:12" ht="15.75">
      <c r="A116" s="27"/>
      <c r="B116" s="34" t="s">
        <v>128</v>
      </c>
      <c r="C116" s="29" t="s">
        <v>126</v>
      </c>
      <c r="D116" s="29" t="s">
        <v>126</v>
      </c>
      <c r="E116" s="29" t="s">
        <v>126</v>
      </c>
      <c r="F116" s="29" t="s">
        <v>126</v>
      </c>
      <c r="G116" s="32"/>
      <c r="H116" s="31"/>
      <c r="I116" s="32">
        <f>I114+I115</f>
        <v>116876702.02999996</v>
      </c>
      <c r="J116" s="29" t="s">
        <v>126</v>
      </c>
      <c r="K116" s="29" t="s">
        <v>126</v>
      </c>
      <c r="L116" s="33">
        <f>I116-'2020'!C15-'2021'!C113-'2022'!C18</f>
        <v>-0.011640019249171019</v>
      </c>
    </row>
    <row r="117" ht="15.75">
      <c r="I117" s="35"/>
    </row>
    <row r="118" ht="15.75">
      <c r="I118" s="35"/>
    </row>
  </sheetData>
  <sheetProtection selectLockedCells="1" selectUnlockedCells="1"/>
  <autoFilter ref="A11:L118"/>
  <mergeCells count="18">
    <mergeCell ref="A12:B12"/>
    <mergeCell ref="A114:B114"/>
    <mergeCell ref="H7:H9"/>
    <mergeCell ref="I7:I9"/>
    <mergeCell ref="J7:J10"/>
    <mergeCell ref="K7:K10"/>
    <mergeCell ref="C8:C10"/>
    <mergeCell ref="D8:D10"/>
    <mergeCell ref="G2:I2"/>
    <mergeCell ref="G3:K4"/>
    <mergeCell ref="A5:K5"/>
    <mergeCell ref="A6:K6"/>
    <mergeCell ref="A7:A9"/>
    <mergeCell ref="B7:B9"/>
    <mergeCell ref="C7:D7"/>
    <mergeCell ref="E7:E10"/>
    <mergeCell ref="F7:F10"/>
    <mergeCell ref="G7:G9"/>
  </mergeCells>
  <printOptions/>
  <pageMargins left="0.2361111111111111" right="0.2361111111111111" top="0.7479166666666667" bottom="0.4722222222222222" header="0.5118055555555555" footer="0.31527777777777777"/>
  <pageSetup horizontalDpi="600" verticalDpi="600" orientation="landscape" paperSize="9" scale="75" r:id="rId1"/>
  <headerFooter alignWithMargins="0">
    <oddFooter>&amp;CСтраница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V19"/>
  <sheetViews>
    <sheetView zoomScale="103" zoomScaleNormal="103" zoomScalePageLayoutView="0" workbookViewId="0" topLeftCell="A1">
      <selection activeCell="S4" sqref="S4:S7"/>
    </sheetView>
  </sheetViews>
  <sheetFormatPr defaultColWidth="9.140625" defaultRowHeight="15"/>
  <cols>
    <col min="1" max="1" width="6.57421875" style="36" customWidth="1"/>
    <col min="2" max="2" width="54.421875" style="36" customWidth="1"/>
    <col min="3" max="3" width="19.8515625" style="9" customWidth="1"/>
    <col min="4" max="4" width="18.00390625" style="9" customWidth="1"/>
    <col min="5" max="5" width="18.421875" style="9" customWidth="1"/>
    <col min="6" max="6" width="19.140625" style="9" customWidth="1"/>
    <col min="7" max="7" width="16.8515625" style="9" customWidth="1"/>
    <col min="8" max="8" width="16.57421875" style="9" customWidth="1"/>
    <col min="9" max="9" width="15.421875" style="9" customWidth="1"/>
    <col min="10" max="10" width="12.28125" style="9" customWidth="1"/>
    <col min="11" max="11" width="13.421875" style="9" customWidth="1"/>
    <col min="12" max="12" width="12.00390625" style="9" customWidth="1"/>
    <col min="13" max="13" width="18.00390625" style="9" customWidth="1"/>
    <col min="14" max="14" width="11.8515625" style="9" customWidth="1"/>
    <col min="15" max="16" width="14.28125" style="9" customWidth="1"/>
    <col min="17" max="17" width="10.7109375" style="9" customWidth="1"/>
    <col min="18" max="18" width="12.421875" style="9" customWidth="1"/>
    <col min="19" max="19" width="15.00390625" style="9" customWidth="1"/>
    <col min="20" max="20" width="16.8515625" style="9" customWidth="1"/>
    <col min="21" max="34" width="0" style="37" hidden="1" customWidth="1"/>
    <col min="35" max="36" width="9.140625" style="37" customWidth="1"/>
    <col min="37" max="37" width="9.28125" style="37" customWidth="1"/>
    <col min="38" max="16384" width="9.140625" style="37" customWidth="1"/>
  </cols>
  <sheetData>
    <row r="1" spans="1:256" ht="15.75">
      <c r="A1" s="106" t="s">
        <v>129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38"/>
      <c r="V1" s="38"/>
      <c r="W1" s="38"/>
      <c r="X1" s="38"/>
      <c r="Y1" s="6"/>
      <c r="Z1" s="6"/>
      <c r="AA1" s="6"/>
      <c r="AB1" s="6"/>
      <c r="AC1" s="6"/>
      <c r="AD1" s="6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0.75" customHeight="1">
      <c r="A2" s="7"/>
      <c r="B2" s="39"/>
      <c r="C2" s="10"/>
      <c r="D2" s="40"/>
      <c r="E2" s="10"/>
      <c r="F2" s="10"/>
      <c r="G2" s="10"/>
      <c r="H2" s="10"/>
      <c r="I2" s="10"/>
      <c r="J2" s="40"/>
      <c r="K2" s="10"/>
      <c r="L2" s="40"/>
      <c r="M2" s="10"/>
      <c r="N2" s="40"/>
      <c r="O2" s="10"/>
      <c r="P2" s="10"/>
      <c r="Q2" s="40"/>
      <c r="R2" s="10"/>
      <c r="S2" s="40"/>
      <c r="T2" s="10"/>
      <c r="U2" s="10"/>
      <c r="V2" s="10"/>
      <c r="W2" s="41"/>
      <c r="X2" s="6"/>
      <c r="Y2" s="6"/>
      <c r="Z2" s="6"/>
      <c r="AA2" s="107" t="s">
        <v>130</v>
      </c>
      <c r="AB2" s="107"/>
      <c r="AC2" s="107"/>
      <c r="AD2" s="6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1.25" customHeight="1">
      <c r="A3" s="105" t="s">
        <v>3</v>
      </c>
      <c r="B3" s="108" t="s">
        <v>4</v>
      </c>
      <c r="C3" s="109" t="s">
        <v>131</v>
      </c>
      <c r="D3" s="110" t="s">
        <v>132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42"/>
      <c r="V3" s="43"/>
      <c r="W3" s="41"/>
      <c r="X3" s="6"/>
      <c r="Y3" s="6"/>
      <c r="Z3" s="6"/>
      <c r="AA3" s="6"/>
      <c r="AB3" s="6"/>
      <c r="AC3" s="6"/>
      <c r="AD3" s="6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0.75" customHeight="1">
      <c r="A4" s="105"/>
      <c r="B4" s="108"/>
      <c r="C4" s="109"/>
      <c r="D4" s="111" t="s">
        <v>133</v>
      </c>
      <c r="E4" s="111"/>
      <c r="F4" s="111"/>
      <c r="G4" s="111"/>
      <c r="H4" s="111"/>
      <c r="I4" s="111"/>
      <c r="J4" s="111" t="s">
        <v>134</v>
      </c>
      <c r="K4" s="111"/>
      <c r="L4" s="111" t="s">
        <v>135</v>
      </c>
      <c r="M4" s="111"/>
      <c r="N4" s="111" t="s">
        <v>136</v>
      </c>
      <c r="O4" s="111"/>
      <c r="P4" s="112" t="s">
        <v>137</v>
      </c>
      <c r="Q4" s="111" t="s">
        <v>138</v>
      </c>
      <c r="R4" s="111"/>
      <c r="S4" s="111" t="s">
        <v>139</v>
      </c>
      <c r="T4" s="103" t="s">
        <v>140</v>
      </c>
      <c r="U4" s="14"/>
      <c r="V4" s="14"/>
      <c r="W4" s="14"/>
      <c r="X4" s="14"/>
      <c r="Y4" s="14"/>
      <c r="Z4" s="14"/>
      <c r="AA4" s="108" t="s">
        <v>141</v>
      </c>
      <c r="AB4" s="108" t="s">
        <v>142</v>
      </c>
      <c r="AC4" s="108" t="s">
        <v>143</v>
      </c>
      <c r="AD4" s="6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5.25" customHeight="1">
      <c r="A5" s="105"/>
      <c r="B5" s="108"/>
      <c r="C5" s="109"/>
      <c r="D5" s="111" t="s">
        <v>144</v>
      </c>
      <c r="E5" s="103" t="s">
        <v>145</v>
      </c>
      <c r="F5" s="103" t="s">
        <v>146</v>
      </c>
      <c r="G5" s="103" t="s">
        <v>147</v>
      </c>
      <c r="H5" s="103" t="s">
        <v>148</v>
      </c>
      <c r="I5" s="103" t="s">
        <v>149</v>
      </c>
      <c r="J5" s="111"/>
      <c r="K5" s="111"/>
      <c r="L5" s="111"/>
      <c r="M5" s="111"/>
      <c r="N5" s="111"/>
      <c r="O5" s="111"/>
      <c r="P5" s="112"/>
      <c r="Q5" s="111"/>
      <c r="R5" s="111"/>
      <c r="S5" s="111"/>
      <c r="T5" s="103"/>
      <c r="U5" s="14"/>
      <c r="V5" s="14"/>
      <c r="W5" s="14"/>
      <c r="X5" s="14"/>
      <c r="Y5" s="14"/>
      <c r="Z5" s="14"/>
      <c r="AA5" s="108"/>
      <c r="AB5" s="108"/>
      <c r="AC5" s="108"/>
      <c r="AD5" s="6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>
      <c r="A6" s="105"/>
      <c r="B6" s="108"/>
      <c r="C6" s="109"/>
      <c r="D6" s="111"/>
      <c r="E6" s="103"/>
      <c r="F6" s="103"/>
      <c r="G6" s="103"/>
      <c r="H6" s="103"/>
      <c r="I6" s="103"/>
      <c r="J6" s="111"/>
      <c r="K6" s="111"/>
      <c r="L6" s="111"/>
      <c r="M6" s="111"/>
      <c r="N6" s="111"/>
      <c r="O6" s="111"/>
      <c r="P6" s="112"/>
      <c r="Q6" s="111"/>
      <c r="R6" s="111"/>
      <c r="S6" s="111"/>
      <c r="T6" s="103"/>
      <c r="U6" s="14" t="s">
        <v>150</v>
      </c>
      <c r="V6" s="14" t="s">
        <v>151</v>
      </c>
      <c r="W6" s="14" t="s">
        <v>152</v>
      </c>
      <c r="X6" s="14" t="s">
        <v>153</v>
      </c>
      <c r="Y6" s="14" t="s">
        <v>154</v>
      </c>
      <c r="Z6" s="14"/>
      <c r="AA6" s="108"/>
      <c r="AB6" s="108"/>
      <c r="AC6" s="108"/>
      <c r="AD6" s="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105"/>
      <c r="B7" s="108"/>
      <c r="C7" s="45"/>
      <c r="D7" s="111"/>
      <c r="E7" s="103"/>
      <c r="F7" s="103"/>
      <c r="G7" s="103"/>
      <c r="H7" s="103"/>
      <c r="I7" s="103"/>
      <c r="J7" s="111"/>
      <c r="K7" s="111"/>
      <c r="L7" s="111"/>
      <c r="M7" s="111"/>
      <c r="N7" s="111"/>
      <c r="O7" s="111"/>
      <c r="P7" s="112"/>
      <c r="Q7" s="111"/>
      <c r="R7" s="111"/>
      <c r="S7" s="111"/>
      <c r="T7" s="103"/>
      <c r="U7" s="14"/>
      <c r="V7" s="14"/>
      <c r="W7" s="14"/>
      <c r="X7" s="14"/>
      <c r="Y7" s="14"/>
      <c r="Z7" s="14"/>
      <c r="AA7" s="108"/>
      <c r="AB7" s="108"/>
      <c r="AC7" s="108"/>
      <c r="AD7" s="6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8.5" customHeight="1">
      <c r="A8" s="26"/>
      <c r="B8" s="12"/>
      <c r="C8" s="14" t="s">
        <v>17</v>
      </c>
      <c r="D8" s="44" t="s">
        <v>17</v>
      </c>
      <c r="E8" s="14" t="s">
        <v>17</v>
      </c>
      <c r="F8" s="14" t="s">
        <v>17</v>
      </c>
      <c r="G8" s="14" t="s">
        <v>17</v>
      </c>
      <c r="H8" s="14" t="s">
        <v>17</v>
      </c>
      <c r="I8" s="14" t="s">
        <v>17</v>
      </c>
      <c r="J8" s="44" t="s">
        <v>155</v>
      </c>
      <c r="K8" s="14" t="s">
        <v>17</v>
      </c>
      <c r="L8" s="44" t="s">
        <v>155</v>
      </c>
      <c r="M8" s="14" t="s">
        <v>17</v>
      </c>
      <c r="N8" s="44" t="s">
        <v>155</v>
      </c>
      <c r="O8" s="14" t="s">
        <v>17</v>
      </c>
      <c r="P8" s="14" t="s">
        <v>17</v>
      </c>
      <c r="Q8" s="44" t="s">
        <v>156</v>
      </c>
      <c r="R8" s="14" t="s">
        <v>17</v>
      </c>
      <c r="S8" s="44" t="s">
        <v>17</v>
      </c>
      <c r="T8" s="14" t="s">
        <v>17</v>
      </c>
      <c r="U8" s="14"/>
      <c r="V8" s="14"/>
      <c r="W8" s="14"/>
      <c r="X8" s="14"/>
      <c r="Y8" s="14"/>
      <c r="Z8" s="14"/>
      <c r="AA8" s="108"/>
      <c r="AB8" s="108"/>
      <c r="AC8" s="108"/>
      <c r="AD8" s="9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46">
        <v>1</v>
      </c>
      <c r="B9" s="16">
        <v>2</v>
      </c>
      <c r="C9" s="19">
        <v>3</v>
      </c>
      <c r="D9" s="19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6">
        <v>20</v>
      </c>
      <c r="U9" s="47"/>
      <c r="V9" s="48"/>
      <c r="W9" s="48"/>
      <c r="X9" s="49"/>
      <c r="Y9" s="8"/>
      <c r="Z9" s="8"/>
      <c r="AA9" s="8"/>
      <c r="AB9" s="8"/>
      <c r="AC9" s="8"/>
      <c r="AD9" s="8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3" customHeight="1">
      <c r="A10" s="20" t="s">
        <v>18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42"/>
      <c r="V10" s="42"/>
      <c r="W10" s="42"/>
      <c r="X10" s="42"/>
      <c r="Y10" s="42"/>
      <c r="Z10" s="10"/>
      <c r="AA10" s="10"/>
      <c r="AB10" s="4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3" customHeight="1">
      <c r="A11" s="50">
        <v>1</v>
      </c>
      <c r="B11" s="51" t="s">
        <v>26</v>
      </c>
      <c r="C11" s="21">
        <f>D11+K11+M11+O11+P11+R11+S11+T11</f>
        <v>4952852.4</v>
      </c>
      <c r="D11" s="21">
        <f>E11+F11+G11+H11+I11</f>
        <v>4952852.4</v>
      </c>
      <c r="E11" s="21"/>
      <c r="F11" s="21">
        <v>4952852.4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42"/>
      <c r="V11" s="42"/>
      <c r="W11" s="42"/>
      <c r="X11" s="42"/>
      <c r="Y11" s="42"/>
      <c r="Z11" s="10"/>
      <c r="AA11" s="10"/>
      <c r="AB11" s="41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3" customHeight="1">
      <c r="A12" s="50">
        <v>2</v>
      </c>
      <c r="B12" s="51" t="s">
        <v>70</v>
      </c>
      <c r="C12" s="21">
        <f>D12+K12+M12+O12+P12+R12+S12+T12</f>
        <v>2496852</v>
      </c>
      <c r="D12" s="21">
        <f>E12+F12+G12+H12+I12</f>
        <v>2496852</v>
      </c>
      <c r="E12" s="21"/>
      <c r="F12" s="21">
        <v>2496852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42"/>
      <c r="V12" s="42"/>
      <c r="W12" s="42"/>
      <c r="X12" s="42"/>
      <c r="Y12" s="42"/>
      <c r="Z12" s="10"/>
      <c r="AA12" s="10"/>
      <c r="AB12" s="41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3" customHeight="1">
      <c r="A13" s="50" t="s">
        <v>125</v>
      </c>
      <c r="B13" s="26"/>
      <c r="C13" s="21">
        <f aca="true" t="shared" si="0" ref="C13:T13">SUM(C11:C12)</f>
        <v>7449704.4</v>
      </c>
      <c r="D13" s="21">
        <f t="shared" si="0"/>
        <v>7449704.4</v>
      </c>
      <c r="E13" s="21">
        <f t="shared" si="0"/>
        <v>0</v>
      </c>
      <c r="F13" s="21">
        <f t="shared" si="0"/>
        <v>7449704.4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0</v>
      </c>
      <c r="R13" s="21">
        <f t="shared" si="0"/>
        <v>0</v>
      </c>
      <c r="S13" s="21">
        <f t="shared" si="0"/>
        <v>0</v>
      </c>
      <c r="T13" s="21">
        <f t="shared" si="0"/>
        <v>0</v>
      </c>
      <c r="U13" s="52"/>
      <c r="V13" s="42"/>
      <c r="W13" s="42"/>
      <c r="X13" s="42"/>
      <c r="Y13" s="42"/>
      <c r="Z13" s="10"/>
      <c r="AA13" s="10"/>
      <c r="AB13" s="41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7" ht="29.25" customHeight="1">
      <c r="A14" s="113" t="s">
        <v>127</v>
      </c>
      <c r="B14" s="113"/>
      <c r="C14" s="29">
        <f>(C13*2.14/100)</f>
        <v>159423.67416000002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AA14"/>
    </row>
    <row r="15" spans="1:27" ht="32.25" customHeight="1">
      <c r="A15" s="114" t="s">
        <v>128</v>
      </c>
      <c r="B15" s="114"/>
      <c r="C15" s="29">
        <f>C13+C14</f>
        <v>7609128.07416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AA15"/>
    </row>
    <row r="16" spans="3:27" ht="15.7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AA16"/>
    </row>
    <row r="17" spans="3:27" ht="15.75" hidden="1">
      <c r="C17" s="10">
        <f>C13-T13</f>
        <v>7449704.4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AA17"/>
    </row>
    <row r="18" spans="6:27" ht="15.75" hidden="1">
      <c r="F18"/>
      <c r="H18" s="10"/>
      <c r="J18" s="10">
        <f>D13+K13+M13+O13+P13+R13+S13+T13</f>
        <v>7449704.4</v>
      </c>
      <c r="AA18"/>
    </row>
    <row r="19" spans="6:27" ht="15.75" hidden="1">
      <c r="F19"/>
      <c r="AA19" s="53" t="e">
        <f>NA()</f>
        <v>#N/A</v>
      </c>
    </row>
  </sheetData>
  <sheetProtection selectLockedCells="1" selectUnlockedCells="1"/>
  <autoFilter ref="A9:AC9"/>
  <mergeCells count="25">
    <mergeCell ref="A14:B14"/>
    <mergeCell ref="A15:B15"/>
    <mergeCell ref="AC4:AC8"/>
    <mergeCell ref="D5:D7"/>
    <mergeCell ref="E5:E7"/>
    <mergeCell ref="F5:F7"/>
    <mergeCell ref="G5:G7"/>
    <mergeCell ref="H5:H7"/>
    <mergeCell ref="I5:I7"/>
    <mergeCell ref="P4:P7"/>
    <mergeCell ref="Q4:R7"/>
    <mergeCell ref="S4:S7"/>
    <mergeCell ref="T4:T7"/>
    <mergeCell ref="AA4:AA8"/>
    <mergeCell ref="AB4:AB8"/>
    <mergeCell ref="A1:T1"/>
    <mergeCell ref="AA2:AC2"/>
    <mergeCell ref="A3:A7"/>
    <mergeCell ref="B3:B7"/>
    <mergeCell ref="C3:C6"/>
    <mergeCell ref="D3:T3"/>
    <mergeCell ref="D4:I4"/>
    <mergeCell ref="J4:K7"/>
    <mergeCell ref="L4:M7"/>
    <mergeCell ref="N4:O7"/>
  </mergeCells>
  <printOptions/>
  <pageMargins left="0.2361111111111111" right="0.2361111111111111" top="0.5513888888888889" bottom="0.39375000000000004" header="0.5118055555555555" footer="0.27569444444444446"/>
  <pageSetup horizontalDpi="300" verticalDpi="300" orientation="landscape" paperSize="9" scale="40"/>
  <headerFooter alignWithMargins="0">
    <oddFooter>&amp;CСтраница &amp;P&amp;RРаздел II</oddFooter>
  </headerFooter>
  <rowBreaks count="1" manualBreakCount="1">
    <brk id="5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V113"/>
  <sheetViews>
    <sheetView tabSelected="1" zoomScale="75" zoomScaleNormal="75" zoomScalePageLayoutView="0" workbookViewId="0" topLeftCell="A1">
      <selection activeCell="S11" sqref="S11"/>
    </sheetView>
  </sheetViews>
  <sheetFormatPr defaultColWidth="9.140625" defaultRowHeight="15"/>
  <cols>
    <col min="1" max="1" width="6.28125" style="54" customWidth="1"/>
    <col min="2" max="2" width="64.421875" style="54" customWidth="1"/>
    <col min="3" max="3" width="20.421875" style="10" customWidth="1"/>
    <col min="4" max="4" width="19.140625" style="10" customWidth="1"/>
    <col min="5" max="5" width="17.8515625" style="10" customWidth="1"/>
    <col min="6" max="6" width="18.00390625" style="10" customWidth="1"/>
    <col min="7" max="7" width="19.00390625" style="10" customWidth="1"/>
    <col min="8" max="8" width="16.57421875" style="10" customWidth="1"/>
    <col min="9" max="9" width="19.7109375" style="10" customWidth="1"/>
    <col min="10" max="12" width="0" style="10" hidden="1" customWidth="1"/>
    <col min="13" max="13" width="12.57421875" style="10" customWidth="1"/>
    <col min="14" max="14" width="19.140625" style="10" customWidth="1"/>
    <col min="15" max="15" width="11.8515625" style="10" customWidth="1"/>
    <col min="16" max="16" width="18.7109375" style="10" customWidth="1"/>
    <col min="17" max="17" width="13.00390625" style="10" customWidth="1"/>
    <col min="18" max="18" width="19.57421875" style="10" customWidth="1"/>
    <col min="19" max="19" width="16.140625" style="10" customWidth="1"/>
    <col min="20" max="22" width="11.7109375" style="10" customWidth="1"/>
    <col min="23" max="23" width="17.57421875" style="10" customWidth="1"/>
    <col min="24" max="24" width="16.28125" style="10" customWidth="1"/>
    <col min="25" max="25" width="19.7109375" style="10" customWidth="1"/>
    <col min="26" max="38" width="0" style="55" hidden="1" customWidth="1"/>
    <col min="39" max="40" width="9.140625" style="55" customWidth="1"/>
    <col min="41" max="41" width="9.28125" style="55" customWidth="1"/>
    <col min="42" max="16384" width="9.140625" style="55" customWidth="1"/>
  </cols>
  <sheetData>
    <row r="1" spans="1:256" ht="15.75">
      <c r="A1" s="106" t="s">
        <v>157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38"/>
      <c r="AA1" s="38"/>
      <c r="AB1" s="38"/>
      <c r="AC1" s="38"/>
      <c r="AD1" s="6"/>
      <c r="AE1" s="6"/>
      <c r="AF1" s="6"/>
      <c r="AG1" s="6"/>
      <c r="AH1" s="6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56"/>
      <c r="B2" s="4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 s="10"/>
      <c r="AA2" s="10"/>
      <c r="AB2" s="41"/>
      <c r="AC2" s="6"/>
      <c r="AD2" s="6"/>
      <c r="AE2" s="6"/>
      <c r="AF2" s="107" t="s">
        <v>130</v>
      </c>
      <c r="AG2" s="107"/>
      <c r="AH2" s="107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51.75" customHeight="1">
      <c r="A3" s="115" t="s">
        <v>3</v>
      </c>
      <c r="B3" s="57" t="s">
        <v>4</v>
      </c>
      <c r="C3" s="58" t="s">
        <v>131</v>
      </c>
      <c r="D3" s="59" t="s">
        <v>132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42"/>
      <c r="AA3" s="43"/>
      <c r="AB3" s="41"/>
      <c r="AC3" s="6"/>
      <c r="AD3" s="6"/>
      <c r="AE3" s="6"/>
      <c r="AF3" s="6"/>
      <c r="AG3" s="6"/>
      <c r="AH3" s="6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15"/>
      <c r="B4" s="61"/>
      <c r="C4" s="62"/>
      <c r="D4" s="116" t="s">
        <v>133</v>
      </c>
      <c r="E4" s="116"/>
      <c r="F4" s="116"/>
      <c r="G4" s="116"/>
      <c r="H4" s="116"/>
      <c r="I4" s="116"/>
      <c r="J4" s="116" t="s">
        <v>158</v>
      </c>
      <c r="K4" s="116"/>
      <c r="L4" s="116"/>
      <c r="M4" s="116" t="s">
        <v>134</v>
      </c>
      <c r="N4" s="116"/>
      <c r="O4" s="116" t="s">
        <v>135</v>
      </c>
      <c r="P4" s="116"/>
      <c r="Q4" s="116" t="s">
        <v>136</v>
      </c>
      <c r="R4" s="116"/>
      <c r="S4" s="64"/>
      <c r="T4" s="116" t="s">
        <v>159</v>
      </c>
      <c r="U4" s="116"/>
      <c r="V4" s="116" t="s">
        <v>138</v>
      </c>
      <c r="W4" s="116"/>
      <c r="X4" s="116" t="s">
        <v>139</v>
      </c>
      <c r="Y4" s="116" t="s">
        <v>140</v>
      </c>
      <c r="Z4" s="14"/>
      <c r="AA4" s="14"/>
      <c r="AB4" s="14"/>
      <c r="AC4" s="14"/>
      <c r="AD4" s="14"/>
      <c r="AE4" s="14"/>
      <c r="AF4" s="14"/>
      <c r="AG4" s="108" t="s">
        <v>141</v>
      </c>
      <c r="AH4" s="108" t="s">
        <v>142</v>
      </c>
      <c r="AI4" s="117" t="s">
        <v>143</v>
      </c>
      <c r="AJ4" s="118" t="s">
        <v>160</v>
      </c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115"/>
      <c r="B5" s="61"/>
      <c r="C5" s="62"/>
      <c r="D5" s="116" t="s">
        <v>144</v>
      </c>
      <c r="E5" s="116" t="s">
        <v>145</v>
      </c>
      <c r="F5" s="116" t="s">
        <v>146</v>
      </c>
      <c r="G5" s="116" t="s">
        <v>147</v>
      </c>
      <c r="H5" s="116" t="s">
        <v>148</v>
      </c>
      <c r="I5" s="116" t="s">
        <v>149</v>
      </c>
      <c r="J5" s="116"/>
      <c r="K5" s="116" t="s">
        <v>161</v>
      </c>
      <c r="L5" s="116" t="s">
        <v>162</v>
      </c>
      <c r="M5" s="116"/>
      <c r="N5" s="116"/>
      <c r="O5" s="116"/>
      <c r="P5" s="116"/>
      <c r="Q5" s="116"/>
      <c r="R5" s="116"/>
      <c r="S5" s="65"/>
      <c r="T5" s="116"/>
      <c r="U5" s="116"/>
      <c r="V5" s="116"/>
      <c r="W5" s="116"/>
      <c r="X5" s="116"/>
      <c r="Y5" s="116"/>
      <c r="Z5" s="14"/>
      <c r="AA5" s="14"/>
      <c r="AB5" s="14"/>
      <c r="AC5" s="14"/>
      <c r="AD5" s="14"/>
      <c r="AE5" s="14"/>
      <c r="AF5" s="14"/>
      <c r="AG5" s="108"/>
      <c r="AH5" s="108"/>
      <c r="AI5" s="117"/>
      <c r="AJ5" s="118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>
      <c r="A6" s="115"/>
      <c r="B6" s="61"/>
      <c r="C6" s="62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65" t="s">
        <v>137</v>
      </c>
      <c r="T6" s="116"/>
      <c r="U6" s="116"/>
      <c r="V6" s="116"/>
      <c r="W6" s="116"/>
      <c r="X6" s="116"/>
      <c r="Y6" s="116"/>
      <c r="Z6" s="14" t="s">
        <v>150</v>
      </c>
      <c r="AA6" s="14" t="s">
        <v>151</v>
      </c>
      <c r="AB6" s="14" t="s">
        <v>163</v>
      </c>
      <c r="AC6" s="14" t="s">
        <v>153</v>
      </c>
      <c r="AD6" s="14" t="s">
        <v>152</v>
      </c>
      <c r="AE6" s="14" t="s">
        <v>154</v>
      </c>
      <c r="AF6" s="14" t="s">
        <v>164</v>
      </c>
      <c r="AG6" s="108"/>
      <c r="AH6" s="108"/>
      <c r="AI6" s="117"/>
      <c r="AJ6" s="118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5.75" customHeight="1">
      <c r="A7" s="115"/>
      <c r="B7" s="66"/>
      <c r="C7" s="67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68"/>
      <c r="T7" s="116"/>
      <c r="U7" s="116"/>
      <c r="V7" s="116"/>
      <c r="W7" s="116"/>
      <c r="X7" s="116"/>
      <c r="Y7" s="116"/>
      <c r="Z7" s="14"/>
      <c r="AA7" s="14"/>
      <c r="AB7" s="14"/>
      <c r="AC7" s="14"/>
      <c r="AD7" s="14"/>
      <c r="AE7" s="14"/>
      <c r="AF7" s="14"/>
      <c r="AG7" s="108"/>
      <c r="AH7" s="108"/>
      <c r="AI7" s="117"/>
      <c r="AJ7" s="118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>
      <c r="A8" s="69"/>
      <c r="B8" s="70"/>
      <c r="C8" s="63" t="s">
        <v>17</v>
      </c>
      <c r="D8" s="63" t="s">
        <v>17</v>
      </c>
      <c r="E8" s="63" t="s">
        <v>17</v>
      </c>
      <c r="F8" s="63" t="s">
        <v>17</v>
      </c>
      <c r="G8" s="63" t="s">
        <v>17</v>
      </c>
      <c r="H8" s="63" t="s">
        <v>17</v>
      </c>
      <c r="I8" s="63" t="s">
        <v>17</v>
      </c>
      <c r="J8" s="63" t="s">
        <v>165</v>
      </c>
      <c r="K8" s="63" t="s">
        <v>17</v>
      </c>
      <c r="L8" s="63" t="s">
        <v>17</v>
      </c>
      <c r="M8" s="63" t="s">
        <v>155</v>
      </c>
      <c r="N8" s="63" t="s">
        <v>17</v>
      </c>
      <c r="O8" s="63" t="s">
        <v>155</v>
      </c>
      <c r="P8" s="63" t="s">
        <v>17</v>
      </c>
      <c r="Q8" s="63" t="s">
        <v>155</v>
      </c>
      <c r="R8" s="63" t="s">
        <v>17</v>
      </c>
      <c r="S8" s="63" t="s">
        <v>17</v>
      </c>
      <c r="T8" s="63"/>
      <c r="U8" s="63"/>
      <c r="V8" s="63" t="s">
        <v>156</v>
      </c>
      <c r="W8" s="63" t="s">
        <v>17</v>
      </c>
      <c r="X8" s="63" t="s">
        <v>17</v>
      </c>
      <c r="Y8" s="63" t="s">
        <v>17</v>
      </c>
      <c r="Z8" s="14"/>
      <c r="AA8" s="14"/>
      <c r="AB8" s="14"/>
      <c r="AC8" s="14"/>
      <c r="AD8" s="14"/>
      <c r="AE8" s="14"/>
      <c r="AF8" s="14"/>
      <c r="AG8" s="108"/>
      <c r="AH8" s="108"/>
      <c r="AI8" s="117"/>
      <c r="AJ8" s="11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71">
        <v>1</v>
      </c>
      <c r="B9" s="72">
        <v>2</v>
      </c>
      <c r="C9" s="71">
        <v>3</v>
      </c>
      <c r="D9" s="72">
        <v>4</v>
      </c>
      <c r="E9" s="71">
        <v>5</v>
      </c>
      <c r="F9" s="72">
        <v>6</v>
      </c>
      <c r="G9" s="71">
        <v>7</v>
      </c>
      <c r="H9" s="72">
        <v>8</v>
      </c>
      <c r="I9" s="71">
        <v>9</v>
      </c>
      <c r="J9" s="72">
        <v>10</v>
      </c>
      <c r="K9" s="71">
        <v>11</v>
      </c>
      <c r="L9" s="72">
        <v>12</v>
      </c>
      <c r="M9" s="71">
        <v>13</v>
      </c>
      <c r="N9" s="72">
        <v>14</v>
      </c>
      <c r="O9" s="71">
        <v>15</v>
      </c>
      <c r="P9" s="72">
        <v>16</v>
      </c>
      <c r="Q9" s="71">
        <v>17</v>
      </c>
      <c r="R9" s="72">
        <v>18</v>
      </c>
      <c r="S9" s="71">
        <v>19</v>
      </c>
      <c r="T9" s="71">
        <v>20</v>
      </c>
      <c r="U9" s="71">
        <v>21</v>
      </c>
      <c r="V9" s="72">
        <v>22</v>
      </c>
      <c r="W9" s="71">
        <v>23</v>
      </c>
      <c r="X9" s="72">
        <v>24</v>
      </c>
      <c r="Y9" s="71">
        <v>25</v>
      </c>
      <c r="Z9" s="47"/>
      <c r="AA9" s="48"/>
      <c r="AB9" s="48"/>
      <c r="AC9" s="49"/>
      <c r="AD9" s="49"/>
      <c r="AE9" s="8"/>
      <c r="AF9" s="8"/>
      <c r="AG9" s="8"/>
      <c r="AH9" s="8"/>
      <c r="AI9" s="8"/>
      <c r="AJ9" s="118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2.5" customHeight="1">
      <c r="A10" s="73" t="s">
        <v>18</v>
      </c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42"/>
      <c r="AA10" s="42"/>
      <c r="AB10" s="42"/>
      <c r="AC10" s="42"/>
      <c r="AD10" s="10"/>
      <c r="AE10" s="10"/>
      <c r="AF10" s="41"/>
      <c r="AG10" s="6"/>
      <c r="AH10" s="6"/>
      <c r="AI10" s="6"/>
      <c r="AJ10" s="6"/>
      <c r="AK10" s="6"/>
      <c r="AL10" s="6"/>
      <c r="AM10" s="6"/>
      <c r="AN10" s="6"/>
      <c r="AO10" s="6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>
      <c r="A11" s="71">
        <v>1</v>
      </c>
      <c r="B11" s="76" t="s">
        <v>19</v>
      </c>
      <c r="C11" s="75">
        <f>D11+K11+L11+N11+P11+R11+S11+W11+X11+Y11</f>
        <v>159904</v>
      </c>
      <c r="D11" s="75">
        <f aca="true" t="shared" si="0" ref="D11:D25">E11+F11+G11+H11+I11</f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>
        <f>SUM(Z11:AJ11)</f>
        <v>159904</v>
      </c>
      <c r="Z11" s="42"/>
      <c r="AA11" s="42"/>
      <c r="AB11" s="42"/>
      <c r="AC11"/>
      <c r="AD11"/>
      <c r="AE11" s="10"/>
      <c r="AF11"/>
      <c r="AG11" s="10">
        <v>159904</v>
      </c>
      <c r="AH11" s="41"/>
      <c r="AI11" s="6"/>
      <c r="AJ11" s="6"/>
      <c r="AK11" s="6"/>
      <c r="AL11" s="6"/>
      <c r="AM11" s="6"/>
      <c r="AN11" s="6"/>
      <c r="AO11" s="6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>
      <c r="A12" s="71">
        <f aca="true" t="shared" si="1" ref="A12:A110">A11+1</f>
        <v>2</v>
      </c>
      <c r="B12" s="76" t="s">
        <v>22</v>
      </c>
      <c r="C12" s="75">
        <f>D12+K12+L12+N12+P12+R12+S12+W12+X12+Y12</f>
        <v>175265.44</v>
      </c>
      <c r="D12" s="75">
        <f t="shared" si="0"/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>
        <f>SUM(Z12:AJ12)</f>
        <v>175265.44</v>
      </c>
      <c r="Z12" s="42"/>
      <c r="AA12" s="42"/>
      <c r="AB12" s="42"/>
      <c r="AC12"/>
      <c r="AD12"/>
      <c r="AE12" s="10"/>
      <c r="AF12"/>
      <c r="AG12" s="10">
        <v>175265.44</v>
      </c>
      <c r="AH12" s="41"/>
      <c r="AI12" s="6"/>
      <c r="AJ12" s="6"/>
      <c r="AK12" s="6"/>
      <c r="AL12" s="6"/>
      <c r="AM12" s="6"/>
      <c r="AN12" s="6"/>
      <c r="AO12" s="6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>
      <c r="A13" s="71">
        <f t="shared" si="1"/>
        <v>3</v>
      </c>
      <c r="B13" s="76" t="s">
        <v>23</v>
      </c>
      <c r="C13" s="75">
        <f>D13+K13+L13+N13+P13+R13+S13+W13+X13+Y13</f>
        <v>184378.81</v>
      </c>
      <c r="D13" s="75">
        <f t="shared" si="0"/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>
        <f>SUM(Z13:AJ13)</f>
        <v>184378.81</v>
      </c>
      <c r="Z13" s="42"/>
      <c r="AA13" s="42"/>
      <c r="AB13" s="42"/>
      <c r="AC13"/>
      <c r="AD13"/>
      <c r="AE13" s="10"/>
      <c r="AF13"/>
      <c r="AG13" s="10">
        <v>184378.81</v>
      </c>
      <c r="AH13" s="41"/>
      <c r="AI13" s="6"/>
      <c r="AJ13" s="6"/>
      <c r="AK13" s="6"/>
      <c r="AL13" s="6"/>
      <c r="AM13" s="6"/>
      <c r="AN13" s="6"/>
      <c r="AO13" s="6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>
      <c r="A14" s="71">
        <f t="shared" si="1"/>
        <v>4</v>
      </c>
      <c r="B14" s="76" t="s">
        <v>24</v>
      </c>
      <c r="C14" s="75">
        <f>D14+K14+L14+N14+P14+R14+S14+W14+X14+Y14</f>
        <v>182269.61</v>
      </c>
      <c r="D14" s="75">
        <f t="shared" si="0"/>
        <v>0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>
        <f>SUM(Z14:AJ14)</f>
        <v>182269.61</v>
      </c>
      <c r="Z14" s="42"/>
      <c r="AA14" s="42"/>
      <c r="AB14" s="42"/>
      <c r="AC14"/>
      <c r="AD14"/>
      <c r="AE14" s="10"/>
      <c r="AF14"/>
      <c r="AG14" s="10">
        <v>182269.61</v>
      </c>
      <c r="AH14" s="41"/>
      <c r="AI14" s="6"/>
      <c r="AJ14" s="6"/>
      <c r="AK14" s="6"/>
      <c r="AL14" s="6"/>
      <c r="AM14" s="6"/>
      <c r="AN14" s="6"/>
      <c r="AO14" s="6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>
      <c r="A15" s="71">
        <f t="shared" si="1"/>
        <v>5</v>
      </c>
      <c r="B15" s="76" t="s">
        <v>25</v>
      </c>
      <c r="C15" s="75">
        <f>D15+K15+L15+N15+P15+R15+S15+W15+X15+Y15</f>
        <v>150145.93</v>
      </c>
      <c r="D15" s="75">
        <f t="shared" si="0"/>
        <v>0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>
        <f>SUM(Z15:AJ15)</f>
        <v>150145.93</v>
      </c>
      <c r="Z15" s="42"/>
      <c r="AA15" s="42"/>
      <c r="AB15" s="42"/>
      <c r="AC15"/>
      <c r="AD15"/>
      <c r="AE15" s="10"/>
      <c r="AF15"/>
      <c r="AG15" s="10">
        <v>150145.93</v>
      </c>
      <c r="AH15" s="41"/>
      <c r="AI15" s="6"/>
      <c r="AJ15" s="6"/>
      <c r="AK15" s="6"/>
      <c r="AL15" s="6"/>
      <c r="AM15" s="6"/>
      <c r="AN15" s="6"/>
      <c r="AO15" s="6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.75">
      <c r="A16" s="71">
        <f t="shared" si="1"/>
        <v>6</v>
      </c>
      <c r="B16" s="76" t="s">
        <v>26</v>
      </c>
      <c r="C16" s="75">
        <v>223133.24</v>
      </c>
      <c r="D16" s="75">
        <f t="shared" si="0"/>
        <v>0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>
        <v>223133.24</v>
      </c>
      <c r="Z16" s="42">
        <v>106352.3</v>
      </c>
      <c r="AA16" s="42">
        <v>142795</v>
      </c>
      <c r="AB16" s="42">
        <v>116780.94</v>
      </c>
      <c r="AC16"/>
      <c r="AD16"/>
      <c r="AE16" s="10"/>
      <c r="AF16"/>
      <c r="AG16" s="10"/>
      <c r="AH16" s="41"/>
      <c r="AI16" s="6"/>
      <c r="AJ16" s="6"/>
      <c r="AK16" s="6"/>
      <c r="AL16" s="6"/>
      <c r="AM16" s="6"/>
      <c r="AN16" s="6"/>
      <c r="AO16" s="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>
      <c r="A17" s="71">
        <f t="shared" si="1"/>
        <v>7</v>
      </c>
      <c r="B17" s="76" t="s">
        <v>27</v>
      </c>
      <c r="C17" s="75">
        <v>565443.28</v>
      </c>
      <c r="D17" s="75">
        <f t="shared" si="0"/>
        <v>0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>
        <v>565443.28</v>
      </c>
      <c r="Z17" s="42">
        <v>108230.2</v>
      </c>
      <c r="AA17" s="42"/>
      <c r="AB17" s="42"/>
      <c r="AC17"/>
      <c r="AD17"/>
      <c r="AE17" s="10"/>
      <c r="AF17"/>
      <c r="AG17" s="10"/>
      <c r="AH17" s="41"/>
      <c r="AI17" s="6">
        <v>565443.28</v>
      </c>
      <c r="AJ17" s="6"/>
      <c r="AK17" s="6"/>
      <c r="AL17" s="6"/>
      <c r="AM17" s="6"/>
      <c r="AN17" s="6"/>
      <c r="AO17" s="6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.75">
      <c r="A18" s="71">
        <f t="shared" si="1"/>
        <v>8</v>
      </c>
      <c r="B18" s="76" t="s">
        <v>28</v>
      </c>
      <c r="C18" s="75">
        <v>466343.87</v>
      </c>
      <c r="D18" s="75">
        <f t="shared" si="0"/>
        <v>0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>
        <v>466343.87</v>
      </c>
      <c r="Z18" s="42"/>
      <c r="AA18" s="42"/>
      <c r="AB18" s="42"/>
      <c r="AC18"/>
      <c r="AD18"/>
      <c r="AE18" s="10"/>
      <c r="AF18"/>
      <c r="AG18" s="10"/>
      <c r="AH18" s="41"/>
      <c r="AI18" s="6"/>
      <c r="AJ18" s="6"/>
      <c r="AK18" s="6"/>
      <c r="AL18" s="6"/>
      <c r="AM18" s="6"/>
      <c r="AN18" s="6"/>
      <c r="AO18" s="6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.75">
      <c r="A19" s="71">
        <f t="shared" si="1"/>
        <v>9</v>
      </c>
      <c r="B19" s="76" t="s">
        <v>29</v>
      </c>
      <c r="C19" s="75">
        <f>D19+K19+L19+N19+P19+R19+S19+W19+X19+Y19</f>
        <v>105271.66</v>
      </c>
      <c r="D19" s="75">
        <f t="shared" si="0"/>
        <v>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>
        <f>SUM(Z19:AJ19)</f>
        <v>105271.66</v>
      </c>
      <c r="Z19" s="42">
        <v>105271.66</v>
      </c>
      <c r="AA19" s="42"/>
      <c r="AB19" s="42"/>
      <c r="AC19"/>
      <c r="AD19"/>
      <c r="AE19" s="10"/>
      <c r="AF19"/>
      <c r="AG19" s="10"/>
      <c r="AH19" s="41"/>
      <c r="AI19" s="6"/>
      <c r="AJ19" s="6"/>
      <c r="AK19" s="6"/>
      <c r="AL19" s="6"/>
      <c r="AM19" s="6"/>
      <c r="AN19" s="6"/>
      <c r="AO19" s="6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.75">
      <c r="A20" s="71">
        <f t="shared" si="1"/>
        <v>10</v>
      </c>
      <c r="B20" s="76" t="s">
        <v>30</v>
      </c>
      <c r="C20" s="75">
        <v>9991541.16</v>
      </c>
      <c r="D20" s="75">
        <f t="shared" si="0"/>
        <v>0</v>
      </c>
      <c r="E20" s="75"/>
      <c r="F20" s="75"/>
      <c r="G20" s="75"/>
      <c r="H20" s="75"/>
      <c r="I20" s="75"/>
      <c r="J20" s="75"/>
      <c r="K20" s="75"/>
      <c r="L20" s="75"/>
      <c r="M20" s="75">
        <v>13</v>
      </c>
      <c r="N20" s="75">
        <v>9127972.8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>
        <v>863568.36</v>
      </c>
      <c r="Z20" s="42"/>
      <c r="AA20" s="42"/>
      <c r="AB20" s="42"/>
      <c r="AC20"/>
      <c r="AD20"/>
      <c r="AE20" s="10"/>
      <c r="AF20"/>
      <c r="AG20" s="10">
        <v>495935.56</v>
      </c>
      <c r="AH20" s="41"/>
      <c r="AI20" s="6"/>
      <c r="AJ20" s="6"/>
      <c r="AK20" s="6"/>
      <c r="AL20" s="6"/>
      <c r="AM20" s="6"/>
      <c r="AN20" s="6"/>
      <c r="AO20" s="6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.75">
      <c r="A21" s="71">
        <f t="shared" si="1"/>
        <v>11</v>
      </c>
      <c r="B21" s="76" t="s">
        <v>32</v>
      </c>
      <c r="C21" s="75">
        <v>207022.98</v>
      </c>
      <c r="D21" s="75">
        <f t="shared" si="0"/>
        <v>0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>
        <v>207022.98</v>
      </c>
      <c r="Z21" s="42"/>
      <c r="AA21" s="42"/>
      <c r="AB21" s="42"/>
      <c r="AC21"/>
      <c r="AD21"/>
      <c r="AE21" s="10"/>
      <c r="AF21"/>
      <c r="AG21" s="10">
        <v>207022.98</v>
      </c>
      <c r="AH21" s="41"/>
      <c r="AI21" s="6">
        <v>549938.29</v>
      </c>
      <c r="AJ21" s="6"/>
      <c r="AK21" s="6"/>
      <c r="AL21" s="6"/>
      <c r="AM21" s="6"/>
      <c r="AN21" s="6"/>
      <c r="AO21" s="6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.75">
      <c r="A22" s="71">
        <f t="shared" si="1"/>
        <v>12</v>
      </c>
      <c r="B22" s="76" t="s">
        <v>33</v>
      </c>
      <c r="C22" s="75">
        <v>214584.3</v>
      </c>
      <c r="D22" s="75">
        <f t="shared" si="0"/>
        <v>0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>
        <v>214584.3</v>
      </c>
      <c r="Z22" s="42"/>
      <c r="AA22" s="42"/>
      <c r="AB22" s="42"/>
      <c r="AC22"/>
      <c r="AD22"/>
      <c r="AE22" s="10"/>
      <c r="AF22"/>
      <c r="AG22" s="10">
        <v>214584.3</v>
      </c>
      <c r="AH22" s="41"/>
      <c r="AI22" s="6">
        <v>569307.73</v>
      </c>
      <c r="AJ22" s="6"/>
      <c r="AK22" s="6"/>
      <c r="AL22" s="6"/>
      <c r="AM22" s="6"/>
      <c r="AN22" s="6"/>
      <c r="AO22" s="6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.75">
      <c r="A23" s="71">
        <f t="shared" si="1"/>
        <v>13</v>
      </c>
      <c r="B23" s="76" t="s">
        <v>34</v>
      </c>
      <c r="C23" s="75">
        <f>D23+K23+L23+N23+P23+R23+S23+W23+X23+Y23</f>
        <v>219816.46000000002</v>
      </c>
      <c r="D23" s="75">
        <f t="shared" si="0"/>
        <v>0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>
        <f>SUM(Z23:AJ23)</f>
        <v>219816.46000000002</v>
      </c>
      <c r="Z23" s="42">
        <v>105228.88</v>
      </c>
      <c r="AA23" s="42"/>
      <c r="AB23" s="42"/>
      <c r="AC23" s="42">
        <v>114587.58</v>
      </c>
      <c r="AD23"/>
      <c r="AE23" s="10"/>
      <c r="AF23"/>
      <c r="AG23" s="10"/>
      <c r="AH23" s="41"/>
      <c r="AI23" s="6"/>
      <c r="AJ23" s="6"/>
      <c r="AK23" s="6"/>
      <c r="AL23" s="6"/>
      <c r="AM23" s="6"/>
      <c r="AN23" s="6"/>
      <c r="AO23" s="6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.75">
      <c r="A24" s="71">
        <f t="shared" si="1"/>
        <v>14</v>
      </c>
      <c r="B24" s="76" t="s">
        <v>35</v>
      </c>
      <c r="C24" s="75">
        <v>200072.54</v>
      </c>
      <c r="D24" s="75">
        <f t="shared" si="0"/>
        <v>0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>
        <v>200072.54</v>
      </c>
      <c r="Z24" s="42"/>
      <c r="AA24" s="42"/>
      <c r="AB24" s="42"/>
      <c r="AC24" s="42"/>
      <c r="AD24"/>
      <c r="AE24" s="10"/>
      <c r="AF24"/>
      <c r="AG24" s="10"/>
      <c r="AH24" s="41"/>
      <c r="AI24" s="6"/>
      <c r="AJ24" s="6"/>
      <c r="AK24" s="6"/>
      <c r="AL24" s="6"/>
      <c r="AM24" s="6"/>
      <c r="AN24" s="6"/>
      <c r="AO24" s="6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.75">
      <c r="A25" s="71">
        <f t="shared" si="1"/>
        <v>15</v>
      </c>
      <c r="B25" s="76" t="s">
        <v>36</v>
      </c>
      <c r="C25" s="75">
        <f>D25+K25+L25+N25+P25+R25+S25+W25+X25+Y25</f>
        <v>199232.96</v>
      </c>
      <c r="D25" s="75">
        <f t="shared" si="0"/>
        <v>0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>
        <f>SUM(Z25:AJ25)</f>
        <v>199232.96</v>
      </c>
      <c r="Z25" s="42"/>
      <c r="AA25" s="42"/>
      <c r="AB25" s="42"/>
      <c r="AC25" s="42"/>
      <c r="AD25"/>
      <c r="AE25" s="10">
        <v>199232.96</v>
      </c>
      <c r="AF25"/>
      <c r="AG25" s="10"/>
      <c r="AH25" s="41"/>
      <c r="AI25" s="6"/>
      <c r="AJ25" s="6"/>
      <c r="AK25" s="6"/>
      <c r="AL25" s="6"/>
      <c r="AM25" s="6"/>
      <c r="AN25" s="6"/>
      <c r="AO25" s="6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.75">
      <c r="A26" s="71">
        <f t="shared" si="1"/>
        <v>16</v>
      </c>
      <c r="B26" s="76" t="s">
        <v>37</v>
      </c>
      <c r="C26" s="75">
        <v>3167656.01</v>
      </c>
      <c r="D26" s="75">
        <v>2808032.4</v>
      </c>
      <c r="E26" s="75">
        <v>2808032.4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>
        <v>359623.61</v>
      </c>
      <c r="Z26" s="42"/>
      <c r="AA26" s="42"/>
      <c r="AB26" s="42"/>
      <c r="AC26" s="42"/>
      <c r="AD26"/>
      <c r="AE26" s="10"/>
      <c r="AF26"/>
      <c r="AG26" s="10"/>
      <c r="AH26" s="41"/>
      <c r="AI26" s="6">
        <v>1160014.61</v>
      </c>
      <c r="AJ26" s="6"/>
      <c r="AK26" s="6"/>
      <c r="AL26" s="6"/>
      <c r="AM26" s="6"/>
      <c r="AN26" s="6"/>
      <c r="AO26" s="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.75">
      <c r="A27" s="71">
        <f t="shared" si="1"/>
        <v>17</v>
      </c>
      <c r="B27" s="76" t="s">
        <v>38</v>
      </c>
      <c r="C27" s="75">
        <v>3976027.2</v>
      </c>
      <c r="D27" s="75">
        <f aca="true" t="shared" si="2" ref="D27:D36">E27+F27+G27+H27+I27</f>
        <v>0</v>
      </c>
      <c r="E27" s="75"/>
      <c r="F27" s="75"/>
      <c r="G27" s="75"/>
      <c r="H27" s="75"/>
      <c r="I27" s="75"/>
      <c r="J27" s="75"/>
      <c r="K27" s="75"/>
      <c r="L27" s="75"/>
      <c r="M27" s="75">
        <v>13</v>
      </c>
      <c r="N27" s="75">
        <v>3976027.2</v>
      </c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42"/>
      <c r="AA27" s="42"/>
      <c r="AB27" s="42"/>
      <c r="AC27" s="42"/>
      <c r="AD27"/>
      <c r="AE27" s="10"/>
      <c r="AF27"/>
      <c r="AG27" s="10"/>
      <c r="AH27" s="41"/>
      <c r="AI27" s="6"/>
      <c r="AJ27" s="6"/>
      <c r="AK27" s="6"/>
      <c r="AL27" s="6"/>
      <c r="AM27" s="6"/>
      <c r="AN27" s="6"/>
      <c r="AO27" s="6"/>
      <c r="AP27" s="6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.75">
      <c r="A28" s="71">
        <f t="shared" si="1"/>
        <v>18</v>
      </c>
      <c r="B28" s="76" t="s">
        <v>39</v>
      </c>
      <c r="C28" s="75">
        <v>3991099.2</v>
      </c>
      <c r="D28" s="75">
        <f t="shared" si="2"/>
        <v>0</v>
      </c>
      <c r="E28" s="75"/>
      <c r="F28" s="75"/>
      <c r="G28" s="75"/>
      <c r="H28" s="75"/>
      <c r="I28" s="75"/>
      <c r="J28" s="75"/>
      <c r="K28" s="75"/>
      <c r="L28" s="75"/>
      <c r="M28" s="75">
        <v>13</v>
      </c>
      <c r="N28" s="75">
        <v>3991099.2</v>
      </c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42"/>
      <c r="AA28" s="42"/>
      <c r="AB28" s="42"/>
      <c r="AC28" s="42"/>
      <c r="AD28"/>
      <c r="AE28" s="10"/>
      <c r="AF28"/>
      <c r="AG28" s="10"/>
      <c r="AH28" s="41"/>
      <c r="AI28" s="6"/>
      <c r="AJ28" s="6"/>
      <c r="AK28" s="6"/>
      <c r="AL28" s="6"/>
      <c r="AM28" s="6"/>
      <c r="AN28" s="6"/>
      <c r="AO28" s="6"/>
      <c r="AP28" s="6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>
      <c r="A29" s="71">
        <f t="shared" si="1"/>
        <v>19</v>
      </c>
      <c r="B29" s="76" t="s">
        <v>48</v>
      </c>
      <c r="C29" s="75">
        <v>5960711.9</v>
      </c>
      <c r="D29" s="75">
        <f t="shared" si="2"/>
        <v>0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>
        <v>13</v>
      </c>
      <c r="P29" s="75">
        <v>5818323.6</v>
      </c>
      <c r="Q29" s="75"/>
      <c r="R29" s="75"/>
      <c r="S29" s="75"/>
      <c r="T29" s="75"/>
      <c r="U29" s="75"/>
      <c r="V29" s="75"/>
      <c r="W29" s="75"/>
      <c r="X29" s="75"/>
      <c r="Y29" s="75">
        <v>142388.3</v>
      </c>
      <c r="Z29" s="42"/>
      <c r="AA29" s="42">
        <v>142388.3</v>
      </c>
      <c r="AB29" s="77"/>
      <c r="AC29" s="77">
        <v>122951.76</v>
      </c>
      <c r="AD29"/>
      <c r="AE29" s="10"/>
      <c r="AF29"/>
      <c r="AG29" s="10"/>
      <c r="AH29" s="41"/>
      <c r="AI29" s="6"/>
      <c r="AJ29" s="6"/>
      <c r="AK29" s="6"/>
      <c r="AL29" s="6"/>
      <c r="AM29" s="6"/>
      <c r="AN29" s="6"/>
      <c r="AO29" s="6"/>
      <c r="AP29" s="6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.75">
      <c r="A30" s="71">
        <f t="shared" si="1"/>
        <v>20</v>
      </c>
      <c r="B30" s="76" t="s">
        <v>40</v>
      </c>
      <c r="C30" s="75">
        <v>546925.33</v>
      </c>
      <c r="D30" s="75">
        <f t="shared" si="2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>
        <v>546925.33</v>
      </c>
      <c r="Z30" s="42"/>
      <c r="AA30" s="42"/>
      <c r="AB30" s="42"/>
      <c r="AC30" s="42"/>
      <c r="AD30"/>
      <c r="AE30" s="10"/>
      <c r="AF30"/>
      <c r="AG30" s="10"/>
      <c r="AH30" s="41"/>
      <c r="AI30" s="6"/>
      <c r="AJ30" s="6"/>
      <c r="AK30" s="6"/>
      <c r="AL30" s="6"/>
      <c r="AM30" s="6"/>
      <c r="AN30" s="6"/>
      <c r="AO30" s="6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.75">
      <c r="A31" s="71">
        <f t="shared" si="1"/>
        <v>21</v>
      </c>
      <c r="B31" s="76" t="s">
        <v>41</v>
      </c>
      <c r="C31" s="75">
        <f>D31+K31+L31+N31+P31+R31+S31+W31+X31+Y31</f>
        <v>773686.6799999999</v>
      </c>
      <c r="D31" s="75">
        <f t="shared" si="2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>
        <f>SUM(Z31:AJ31)</f>
        <v>773686.6799999999</v>
      </c>
      <c r="Z31" s="42"/>
      <c r="AA31" s="42"/>
      <c r="AB31" s="42"/>
      <c r="AC31" s="42"/>
      <c r="AD31"/>
      <c r="AE31" s="10"/>
      <c r="AF31"/>
      <c r="AG31" s="10">
        <v>211718.95</v>
      </c>
      <c r="AH31" s="41"/>
      <c r="AI31" s="6">
        <v>561967.73</v>
      </c>
      <c r="AJ31" s="6"/>
      <c r="AK31" s="6"/>
      <c r="AL31" s="6"/>
      <c r="AM31" s="6"/>
      <c r="AN31" s="6"/>
      <c r="AO31" s="6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>
      <c r="A32" s="71">
        <f t="shared" si="1"/>
        <v>22</v>
      </c>
      <c r="B32" s="76" t="s">
        <v>42</v>
      </c>
      <c r="C32" s="75">
        <v>204117.83</v>
      </c>
      <c r="D32" s="75">
        <f t="shared" si="2"/>
        <v>0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>
        <v>204117.83</v>
      </c>
      <c r="Z32" s="42"/>
      <c r="AA32" s="42"/>
      <c r="AB32" s="42"/>
      <c r="AC32" s="42"/>
      <c r="AD32"/>
      <c r="AE32" s="10"/>
      <c r="AF32"/>
      <c r="AG32" s="10">
        <v>204117.83</v>
      </c>
      <c r="AH32" s="41"/>
      <c r="AI32" s="6">
        <v>542904.13</v>
      </c>
      <c r="AJ32" s="6"/>
      <c r="AK32" s="6"/>
      <c r="AL32" s="6"/>
      <c r="AM32" s="6"/>
      <c r="AN32" s="6"/>
      <c r="AO32" s="6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 s="71">
        <f t="shared" si="1"/>
        <v>23</v>
      </c>
      <c r="B33" s="76" t="s">
        <v>43</v>
      </c>
      <c r="C33" s="75">
        <f>D33+K33+L33+N33+P33+R33+S33+W33+X33+Y33</f>
        <v>172146.61</v>
      </c>
      <c r="D33" s="75">
        <f t="shared" si="2"/>
        <v>0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>
        <f>SUM(Z33:AJ33)</f>
        <v>172146.61</v>
      </c>
      <c r="Z33" s="42"/>
      <c r="AA33" s="42"/>
      <c r="AB33" s="42"/>
      <c r="AC33" s="42"/>
      <c r="AD33"/>
      <c r="AE33" s="10"/>
      <c r="AF33"/>
      <c r="AG33" s="10">
        <v>172146.61</v>
      </c>
      <c r="AH33" s="41"/>
      <c r="AI33" s="6"/>
      <c r="AJ33" s="6"/>
      <c r="AK33" s="6"/>
      <c r="AL33" s="6"/>
      <c r="AM33" s="6"/>
      <c r="AN33" s="6"/>
      <c r="AO33" s="6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 s="71">
        <f t="shared" si="1"/>
        <v>24</v>
      </c>
      <c r="B34" s="76" t="s">
        <v>44</v>
      </c>
      <c r="C34" s="75">
        <v>212513.71</v>
      </c>
      <c r="D34" s="75">
        <f t="shared" si="2"/>
        <v>0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>
        <v>212513.71</v>
      </c>
      <c r="Z34" s="42"/>
      <c r="AA34" s="42"/>
      <c r="AB34" s="42"/>
      <c r="AC34" s="42"/>
      <c r="AD34"/>
      <c r="AE34" s="10"/>
      <c r="AF34"/>
      <c r="AG34" s="10">
        <v>212513.71</v>
      </c>
      <c r="AH34" s="41"/>
      <c r="AI34" s="6">
        <v>566320.86</v>
      </c>
      <c r="AJ34" s="6"/>
      <c r="AK34" s="6"/>
      <c r="AL34" s="6"/>
      <c r="AM34" s="6"/>
      <c r="AN34" s="6"/>
      <c r="AO34" s="6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 s="71">
        <f t="shared" si="1"/>
        <v>25</v>
      </c>
      <c r="B35" s="76" t="s">
        <v>45</v>
      </c>
      <c r="C35" s="75">
        <f>D35+K35+L35+N35+P35+R35+S35+W35+X35+Y35</f>
        <v>196712.69</v>
      </c>
      <c r="D35" s="75">
        <f t="shared" si="2"/>
        <v>0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>
        <f>SUM(Z35:AJ35)</f>
        <v>196712.69</v>
      </c>
      <c r="Z35" s="42"/>
      <c r="AA35" s="42"/>
      <c r="AB35" s="42"/>
      <c r="AC35" s="42"/>
      <c r="AD35"/>
      <c r="AE35" s="10"/>
      <c r="AF35"/>
      <c r="AG35" s="10">
        <v>196712.69</v>
      </c>
      <c r="AH35" s="41"/>
      <c r="AI35" s="6"/>
      <c r="AJ35" s="6"/>
      <c r="AK35" s="6"/>
      <c r="AL35" s="6"/>
      <c r="AM35" s="6"/>
      <c r="AN35" s="6"/>
      <c r="AO35" s="6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 s="71">
        <f t="shared" si="1"/>
        <v>26</v>
      </c>
      <c r="B36" s="76" t="s">
        <v>47</v>
      </c>
      <c r="C36" s="75">
        <f>D36+K36+L36+N36+P36+R36+S36+W36+X36+Y36</f>
        <v>274862.41</v>
      </c>
      <c r="D36" s="75">
        <f t="shared" si="2"/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>
        <f>SUM(Z36:AJ36)</f>
        <v>274862.41</v>
      </c>
      <c r="Z36" s="42"/>
      <c r="AA36" s="42"/>
      <c r="AB36" s="42"/>
      <c r="AC36" s="42"/>
      <c r="AD36"/>
      <c r="AE36" s="10">
        <v>274862.41</v>
      </c>
      <c r="AF36"/>
      <c r="AG36" s="10"/>
      <c r="AH36" s="41"/>
      <c r="AI36" s="6"/>
      <c r="AJ36" s="6"/>
      <c r="AK36" s="6"/>
      <c r="AL36" s="6"/>
      <c r="AM36" s="6"/>
      <c r="AN36" s="6"/>
      <c r="AO36" s="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 s="71">
        <f t="shared" si="1"/>
        <v>27</v>
      </c>
      <c r="B37" s="76" t="s">
        <v>49</v>
      </c>
      <c r="C37" s="75">
        <v>6368200.01</v>
      </c>
      <c r="D37" s="75">
        <v>5998041.2</v>
      </c>
      <c r="E37" s="75"/>
      <c r="F37" s="75">
        <v>5998041.2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>
        <v>370158.81</v>
      </c>
      <c r="Z37" s="42">
        <v>109634.3</v>
      </c>
      <c r="AA37" s="42"/>
      <c r="AB37" s="42">
        <v>120274.01</v>
      </c>
      <c r="AC37" s="42"/>
      <c r="AD37"/>
      <c r="AE37" s="10"/>
      <c r="AF37"/>
      <c r="AG37" s="10"/>
      <c r="AH37" s="41"/>
      <c r="AI37" s="6"/>
      <c r="AJ37" s="6"/>
      <c r="AK37" s="6"/>
      <c r="AL37" s="6"/>
      <c r="AM37" s="6"/>
      <c r="AN37" s="6"/>
      <c r="AO37" s="6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0.25" customHeight="1">
      <c r="A38" s="71">
        <f t="shared" si="1"/>
        <v>28</v>
      </c>
      <c r="B38" s="76" t="s">
        <v>50</v>
      </c>
      <c r="C38" s="75">
        <v>380657.42</v>
      </c>
      <c r="D38" s="75">
        <f aca="true" t="shared" si="3" ref="D38:D47">E38+F38+G38+H38+I38</f>
        <v>0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>
        <v>380657.42</v>
      </c>
      <c r="Z38" s="42"/>
      <c r="AA38" s="42"/>
      <c r="AB38" s="78"/>
      <c r="AC38" s="79">
        <v>182370.19</v>
      </c>
      <c r="AD38"/>
      <c r="AE38" s="10">
        <v>186065.54</v>
      </c>
      <c r="AF38"/>
      <c r="AG38" s="10">
        <v>353776.88</v>
      </c>
      <c r="AH38" s="41"/>
      <c r="AI38" s="6">
        <v>576849.42</v>
      </c>
      <c r="AJ38" s="6"/>
      <c r="AK38" s="6"/>
      <c r="AL38" s="6"/>
      <c r="AM38" s="6"/>
      <c r="AN38" s="6"/>
      <c r="AO38" s="6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 s="71">
        <f t="shared" si="1"/>
        <v>29</v>
      </c>
      <c r="B39" s="76" t="s">
        <v>51</v>
      </c>
      <c r="C39" s="75">
        <v>142095.92</v>
      </c>
      <c r="D39" s="75">
        <f t="shared" si="3"/>
        <v>0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>
        <v>142095.92</v>
      </c>
      <c r="Z39" s="42"/>
      <c r="AA39" s="42">
        <v>142095.92</v>
      </c>
      <c r="AB39" s="77"/>
      <c r="AC39" s="77">
        <v>129831.11</v>
      </c>
      <c r="AD39"/>
      <c r="AE39" s="10"/>
      <c r="AF39"/>
      <c r="AG39" s="10"/>
      <c r="AH39" s="41"/>
      <c r="AI39" s="6"/>
      <c r="AJ39" s="6"/>
      <c r="AK39" s="6"/>
      <c r="AL39" s="6"/>
      <c r="AM39" s="6"/>
      <c r="AN39" s="6"/>
      <c r="AO39" s="6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 s="71">
        <f t="shared" si="1"/>
        <v>30</v>
      </c>
      <c r="B40" s="76" t="s">
        <v>52</v>
      </c>
      <c r="C40" s="75">
        <v>263922.38</v>
      </c>
      <c r="D40" s="75">
        <f t="shared" si="3"/>
        <v>0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>
        <v>263922.38</v>
      </c>
      <c r="Z40" s="42"/>
      <c r="AA40" s="42">
        <v>171898.18</v>
      </c>
      <c r="AB40" s="77"/>
      <c r="AC40" s="77">
        <v>143780.14</v>
      </c>
      <c r="AD40"/>
      <c r="AE40" s="10">
        <v>132878.21</v>
      </c>
      <c r="AF40"/>
      <c r="AG40" s="10"/>
      <c r="AH40" s="41"/>
      <c r="AI40" s="6"/>
      <c r="AJ40" s="6"/>
      <c r="AK40" s="6"/>
      <c r="AL40" s="6"/>
      <c r="AM40" s="6"/>
      <c r="AN40" s="6"/>
      <c r="AO40" s="6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 s="71">
        <f t="shared" si="1"/>
        <v>31</v>
      </c>
      <c r="B41" s="76" t="s">
        <v>53</v>
      </c>
      <c r="C41" s="75">
        <v>8858528.4</v>
      </c>
      <c r="D41" s="75">
        <f t="shared" si="3"/>
        <v>5809009.2</v>
      </c>
      <c r="E41" s="75">
        <v>5809009.2</v>
      </c>
      <c r="F41" s="75"/>
      <c r="G41" s="75"/>
      <c r="H41" s="75"/>
      <c r="I41" s="75"/>
      <c r="J41" s="75"/>
      <c r="K41" s="75"/>
      <c r="L41" s="75"/>
      <c r="M41" s="75">
        <v>636</v>
      </c>
      <c r="N41" s="75">
        <v>3049519.2</v>
      </c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42"/>
      <c r="AA41" s="42">
        <v>357704.04</v>
      </c>
      <c r="AB41" s="77"/>
      <c r="AC41" s="77">
        <v>287020.3</v>
      </c>
      <c r="AD41"/>
      <c r="AE41" s="10"/>
      <c r="AF41"/>
      <c r="AG41" s="10"/>
      <c r="AH41" s="41"/>
      <c r="AI41" s="6"/>
      <c r="AJ41" s="6"/>
      <c r="AK41" s="6"/>
      <c r="AL41" s="6"/>
      <c r="AM41" s="6"/>
      <c r="AN41" s="6"/>
      <c r="AO41" s="6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 s="71">
        <f t="shared" si="1"/>
        <v>32</v>
      </c>
      <c r="B42" s="76" t="s">
        <v>54</v>
      </c>
      <c r="C42" s="75">
        <v>184693.9</v>
      </c>
      <c r="D42" s="75">
        <f t="shared" si="3"/>
        <v>0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>
        <v>184693.9</v>
      </c>
      <c r="Z42" s="42"/>
      <c r="AA42" s="42"/>
      <c r="AB42" s="42"/>
      <c r="AC42" s="42"/>
      <c r="AD42"/>
      <c r="AE42" s="10"/>
      <c r="AF42"/>
      <c r="AG42" s="10"/>
      <c r="AH42" s="41"/>
      <c r="AI42" s="6"/>
      <c r="AJ42" s="6"/>
      <c r="AK42" s="6"/>
      <c r="AL42" s="6"/>
      <c r="AM42" s="6"/>
      <c r="AN42" s="6"/>
      <c r="AO42" s="6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 s="71">
        <f t="shared" si="1"/>
        <v>33</v>
      </c>
      <c r="B43" s="76" t="s">
        <v>55</v>
      </c>
      <c r="C43" s="75">
        <v>91472.51</v>
      </c>
      <c r="D43" s="75">
        <f t="shared" si="3"/>
        <v>0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>
        <v>91472.51</v>
      </c>
      <c r="Z43" s="42">
        <v>92890.79</v>
      </c>
      <c r="AA43" s="42"/>
      <c r="AB43" s="42"/>
      <c r="AC43" s="42"/>
      <c r="AD43"/>
      <c r="AE43" s="10"/>
      <c r="AF43"/>
      <c r="AG43" s="10"/>
      <c r="AH43" s="41"/>
      <c r="AI43" s="6"/>
      <c r="AJ43" s="6"/>
      <c r="AK43" s="6"/>
      <c r="AL43" s="6"/>
      <c r="AM43" s="6"/>
      <c r="AN43" s="6"/>
      <c r="AO43" s="6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 s="71">
        <f t="shared" si="1"/>
        <v>34</v>
      </c>
      <c r="B44" s="76" t="s">
        <v>56</v>
      </c>
      <c r="C44" s="75">
        <v>130010.46</v>
      </c>
      <c r="D44" s="75">
        <f t="shared" si="3"/>
        <v>0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>
        <v>130010.46</v>
      </c>
      <c r="Z44" s="42">
        <v>100214.81</v>
      </c>
      <c r="AA44" s="42"/>
      <c r="AB44" s="42"/>
      <c r="AC44" s="42"/>
      <c r="AD44"/>
      <c r="AE44" s="10"/>
      <c r="AF44"/>
      <c r="AG44" s="10"/>
      <c r="AH44" s="41"/>
      <c r="AI44" s="6"/>
      <c r="AJ44" s="6"/>
      <c r="AK44" s="6"/>
      <c r="AL44" s="6"/>
      <c r="AM44" s="6"/>
      <c r="AN44" s="6"/>
      <c r="AO44" s="6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 s="71">
        <f t="shared" si="1"/>
        <v>35</v>
      </c>
      <c r="B45" s="76" t="s">
        <v>57</v>
      </c>
      <c r="C45" s="75">
        <v>112547.09</v>
      </c>
      <c r="D45" s="75">
        <f t="shared" si="3"/>
        <v>0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>
        <v>112547.09</v>
      </c>
      <c r="Z45" s="42"/>
      <c r="AA45" s="42"/>
      <c r="AB45" s="42"/>
      <c r="AC45" s="42"/>
      <c r="AD45"/>
      <c r="AE45" s="10"/>
      <c r="AF45"/>
      <c r="AG45" s="10"/>
      <c r="AH45" s="41"/>
      <c r="AI45" s="6"/>
      <c r="AJ45" s="6"/>
      <c r="AK45" s="6"/>
      <c r="AL45" s="6"/>
      <c r="AM45" s="6"/>
      <c r="AN45" s="6"/>
      <c r="AO45" s="6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 s="71">
        <f t="shared" si="1"/>
        <v>36</v>
      </c>
      <c r="B46" s="76" t="s">
        <v>58</v>
      </c>
      <c r="C46" s="75">
        <v>126131.48</v>
      </c>
      <c r="D46" s="75">
        <f t="shared" si="3"/>
        <v>0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>
        <v>126131.48</v>
      </c>
      <c r="Z46" s="42">
        <v>99092.76</v>
      </c>
      <c r="AA46" s="42"/>
      <c r="AB46" s="42"/>
      <c r="AC46" s="42"/>
      <c r="AD46"/>
      <c r="AE46" s="10"/>
      <c r="AF46"/>
      <c r="AG46" s="10"/>
      <c r="AH46" s="41"/>
      <c r="AI46" s="6"/>
      <c r="AJ46" s="6"/>
      <c r="AK46" s="6"/>
      <c r="AL46" s="6"/>
      <c r="AM46" s="6"/>
      <c r="AN46" s="6"/>
      <c r="AO46" s="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 s="71">
        <f t="shared" si="1"/>
        <v>37</v>
      </c>
      <c r="B47" s="76" t="s">
        <v>59</v>
      </c>
      <c r="C47" s="75">
        <v>129953.84</v>
      </c>
      <c r="D47" s="75">
        <f t="shared" si="3"/>
        <v>0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>
        <v>129953.84</v>
      </c>
      <c r="Z47" s="42">
        <v>100162.7</v>
      </c>
      <c r="AA47" s="42"/>
      <c r="AB47" s="42"/>
      <c r="AC47" s="42"/>
      <c r="AD47"/>
      <c r="AE47" s="10"/>
      <c r="AF47"/>
      <c r="AG47" s="10"/>
      <c r="AH47" s="41"/>
      <c r="AI47" s="6"/>
      <c r="AJ47" s="6"/>
      <c r="AK47" s="6"/>
      <c r="AL47" s="6"/>
      <c r="AM47" s="6"/>
      <c r="AN47" s="6"/>
      <c r="AO47" s="6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 s="71">
        <f t="shared" si="1"/>
        <v>38</v>
      </c>
      <c r="B48" s="76" t="s">
        <v>60</v>
      </c>
      <c r="C48" s="75">
        <v>3381603.77</v>
      </c>
      <c r="D48" s="75">
        <v>3047462.3</v>
      </c>
      <c r="E48" s="75"/>
      <c r="F48" s="75">
        <v>3047462.3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>
        <v>334141.47</v>
      </c>
      <c r="Z48" s="42">
        <v>100981.67</v>
      </c>
      <c r="AA48" s="42"/>
      <c r="AB48" s="42">
        <v>106264.1</v>
      </c>
      <c r="AC48" s="42"/>
      <c r="AD48"/>
      <c r="AE48" s="10"/>
      <c r="AF48"/>
      <c r="AG48" s="10"/>
      <c r="AH48" s="41"/>
      <c r="AI48" s="6"/>
      <c r="AJ48" s="6"/>
      <c r="AK48" s="6"/>
      <c r="AL48" s="6"/>
      <c r="AM48" s="6"/>
      <c r="AN48" s="6"/>
      <c r="AO48" s="6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 s="71">
        <f t="shared" si="1"/>
        <v>39</v>
      </c>
      <c r="B49" s="76" t="s">
        <v>61</v>
      </c>
      <c r="C49" s="75">
        <v>4169591.37</v>
      </c>
      <c r="D49" s="75">
        <v>3799727.4</v>
      </c>
      <c r="E49" s="75"/>
      <c r="F49" s="75">
        <v>3799727.4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>
        <v>369863.97</v>
      </c>
      <c r="Z49" s="42">
        <v>113794.85</v>
      </c>
      <c r="AA49" s="42"/>
      <c r="AB49" s="42">
        <v>119589.52</v>
      </c>
      <c r="AC49" s="42"/>
      <c r="AD49"/>
      <c r="AE49" s="10"/>
      <c r="AF49"/>
      <c r="AG49" s="10"/>
      <c r="AH49" s="41"/>
      <c r="AI49" s="6"/>
      <c r="AJ49" s="6"/>
      <c r="AK49" s="6"/>
      <c r="AL49" s="6"/>
      <c r="AM49" s="6"/>
      <c r="AN49" s="6"/>
      <c r="AO49" s="6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 s="71">
        <f t="shared" si="1"/>
        <v>40</v>
      </c>
      <c r="B50" s="76" t="s">
        <v>62</v>
      </c>
      <c r="C50" s="75">
        <v>332796.96</v>
      </c>
      <c r="D50" s="75">
        <f>E50+F50+G50+H50+I50</f>
        <v>0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>
        <v>332796.96</v>
      </c>
      <c r="Z50" s="42"/>
      <c r="AA50" s="42"/>
      <c r="AB50" s="42"/>
      <c r="AC50" s="42"/>
      <c r="AD50"/>
      <c r="AE50" s="10"/>
      <c r="AF50"/>
      <c r="AG50" s="10"/>
      <c r="AH50" s="41"/>
      <c r="AI50" s="6"/>
      <c r="AJ50" s="6"/>
      <c r="AK50" s="6"/>
      <c r="AL50" s="6"/>
      <c r="AM50" s="6"/>
      <c r="AN50" s="6"/>
      <c r="AO50" s="6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 s="71">
        <f t="shared" si="1"/>
        <v>41</v>
      </c>
      <c r="B51" s="76" t="s">
        <v>63</v>
      </c>
      <c r="C51" s="75">
        <f>D51+K51+L51+N51+P51+R51+S51+W51+X51+Y51</f>
        <v>99028.38</v>
      </c>
      <c r="D51" s="75">
        <f>E51+F51+G51+H51+I51</f>
        <v>0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>
        <f>SUM(Z51:AJ51)</f>
        <v>99028.38</v>
      </c>
      <c r="Z51" s="42">
        <v>99028.38</v>
      </c>
      <c r="AA51" s="42"/>
      <c r="AB51" s="42"/>
      <c r="AC51" s="42"/>
      <c r="AD51"/>
      <c r="AE51" s="10"/>
      <c r="AF51"/>
      <c r="AG51" s="10"/>
      <c r="AH51" s="41"/>
      <c r="AI51" s="6"/>
      <c r="AJ51" s="6"/>
      <c r="AK51" s="6"/>
      <c r="AL51" s="6"/>
      <c r="AM51" s="6"/>
      <c r="AN51" s="6"/>
      <c r="AO51" s="6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 s="71">
        <f t="shared" si="1"/>
        <v>42</v>
      </c>
      <c r="B52" s="76" t="s">
        <v>64</v>
      </c>
      <c r="C52" s="75">
        <v>134422.07</v>
      </c>
      <c r="D52" s="75">
        <f>E52+F52+G52+H52+I52</f>
        <v>0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>
        <v>134422.07</v>
      </c>
      <c r="Z52" s="42">
        <v>106963.26</v>
      </c>
      <c r="AA52" s="42"/>
      <c r="AB52" s="42"/>
      <c r="AC52" s="42"/>
      <c r="AD52"/>
      <c r="AE52" s="10"/>
      <c r="AF52"/>
      <c r="AG52" s="10"/>
      <c r="AH52" s="41"/>
      <c r="AI52" s="6"/>
      <c r="AJ52" s="6"/>
      <c r="AK52" s="6"/>
      <c r="AL52" s="6"/>
      <c r="AM52" s="6"/>
      <c r="AN52" s="6"/>
      <c r="AO52" s="6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 s="71">
        <f t="shared" si="1"/>
        <v>43</v>
      </c>
      <c r="B53" s="76" t="s">
        <v>65</v>
      </c>
      <c r="C53" s="75">
        <v>172021.6</v>
      </c>
      <c r="D53" s="75">
        <f>E53+F53+G53+H53+I53</f>
        <v>0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>
        <v>172021.6</v>
      </c>
      <c r="Z53" s="42">
        <v>136376.46</v>
      </c>
      <c r="AA53" s="42"/>
      <c r="AB53" s="42"/>
      <c r="AC53" s="42"/>
      <c r="AD53"/>
      <c r="AE53" s="10"/>
      <c r="AF53"/>
      <c r="AG53" s="10"/>
      <c r="AH53" s="41"/>
      <c r="AI53" s="6"/>
      <c r="AJ53" s="6"/>
      <c r="AK53" s="6"/>
      <c r="AL53" s="6"/>
      <c r="AM53" s="6"/>
      <c r="AN53" s="6"/>
      <c r="AO53" s="6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 s="71">
        <f t="shared" si="1"/>
        <v>44</v>
      </c>
      <c r="B54" s="76" t="s">
        <v>66</v>
      </c>
      <c r="C54" s="75">
        <v>127503.68</v>
      </c>
      <c r="D54" s="75">
        <f>E54+F54+G54+H54+I54</f>
        <v>0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>
        <v>127503.68</v>
      </c>
      <c r="Z54" s="42">
        <v>99560.09</v>
      </c>
      <c r="AA54" s="42"/>
      <c r="AB54" s="42"/>
      <c r="AC54" s="42"/>
      <c r="AD54"/>
      <c r="AE54" s="10"/>
      <c r="AF54"/>
      <c r="AG54" s="10"/>
      <c r="AH54" s="41"/>
      <c r="AI54" s="6"/>
      <c r="AJ54" s="6"/>
      <c r="AK54" s="6"/>
      <c r="AL54" s="6"/>
      <c r="AM54" s="6"/>
      <c r="AN54" s="6"/>
      <c r="AO54" s="6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 s="71">
        <f t="shared" si="1"/>
        <v>45</v>
      </c>
      <c r="B55" s="76" t="s">
        <v>67</v>
      </c>
      <c r="C55" s="75">
        <v>4296114.48</v>
      </c>
      <c r="D55" s="75">
        <v>3546124.9</v>
      </c>
      <c r="E55" s="75"/>
      <c r="F55" s="75">
        <v>3546124.9</v>
      </c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>
        <v>510904</v>
      </c>
      <c r="Y55" s="75">
        <v>239085.58</v>
      </c>
      <c r="Z55" s="42">
        <v>110929.98</v>
      </c>
      <c r="AA55" s="42"/>
      <c r="AB55" s="42"/>
      <c r="AC55" s="42"/>
      <c r="AD55"/>
      <c r="AE55" s="10"/>
      <c r="AF55"/>
      <c r="AG55" s="10"/>
      <c r="AH55" s="41"/>
      <c r="AI55" s="6"/>
      <c r="AJ55" s="6"/>
      <c r="AK55" s="6"/>
      <c r="AL55" s="6"/>
      <c r="AM55" s="6"/>
      <c r="AN55" s="6"/>
      <c r="AO55" s="6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 s="71">
        <f t="shared" si="1"/>
        <v>46</v>
      </c>
      <c r="B56" s="76" t="s">
        <v>68</v>
      </c>
      <c r="C56" s="75">
        <v>114631.28</v>
      </c>
      <c r="D56" s="75">
        <f aca="true" t="shared" si="4" ref="D56:D81">E56+F56+G56+H56+I56</f>
        <v>0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>
        <v>114631.28</v>
      </c>
      <c r="Z56" s="42"/>
      <c r="AA56" s="42"/>
      <c r="AB56" s="42"/>
      <c r="AC56" s="42"/>
      <c r="AD56"/>
      <c r="AE56" s="10"/>
      <c r="AF56"/>
      <c r="AG56" s="10"/>
      <c r="AH56" s="41"/>
      <c r="AI56" s="6"/>
      <c r="AJ56" s="6"/>
      <c r="AK56" s="6"/>
      <c r="AL56" s="6"/>
      <c r="AM56" s="6"/>
      <c r="AN56" s="6"/>
      <c r="AO56" s="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 s="71">
        <f t="shared" si="1"/>
        <v>47</v>
      </c>
      <c r="B57" s="76" t="s">
        <v>69</v>
      </c>
      <c r="C57" s="75">
        <f>D57+K57+L57+N57+P57+R57+S57+W57+X57+Y57</f>
        <v>101674.27</v>
      </c>
      <c r="D57" s="75">
        <f t="shared" si="4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>
        <f>SUM(Z57:AJ57)</f>
        <v>101674.27</v>
      </c>
      <c r="Z57" s="42">
        <v>101674.27</v>
      </c>
      <c r="AA57" s="42"/>
      <c r="AB57" s="42"/>
      <c r="AC57" s="42"/>
      <c r="AD57"/>
      <c r="AE57" s="10"/>
      <c r="AF57"/>
      <c r="AG57" s="10"/>
      <c r="AH57" s="41"/>
      <c r="AI57" s="6"/>
      <c r="AJ57" s="6"/>
      <c r="AK57" s="6"/>
      <c r="AL57" s="6"/>
      <c r="AM57" s="6"/>
      <c r="AN57" s="6"/>
      <c r="AO57" s="6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 s="71">
        <f t="shared" si="1"/>
        <v>48</v>
      </c>
      <c r="B58" s="76" t="s">
        <v>70</v>
      </c>
      <c r="C58" s="75">
        <v>213025.8</v>
      </c>
      <c r="D58" s="75">
        <f t="shared" si="4"/>
        <v>0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>
        <v>213025.8</v>
      </c>
      <c r="Z58" s="42">
        <v>103815.05</v>
      </c>
      <c r="AA58" s="42">
        <v>125967.17</v>
      </c>
      <c r="AB58" s="42">
        <v>109210.75</v>
      </c>
      <c r="AC58" s="42"/>
      <c r="AD58"/>
      <c r="AE58" s="10"/>
      <c r="AF58"/>
      <c r="AG58" s="10"/>
      <c r="AH58" s="41"/>
      <c r="AI58" s="6"/>
      <c r="AJ58" s="6"/>
      <c r="AK58" s="6"/>
      <c r="AL58" s="6"/>
      <c r="AM58" s="6"/>
      <c r="AN58" s="6"/>
      <c r="AO58" s="6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 s="71">
        <f t="shared" si="1"/>
        <v>49</v>
      </c>
      <c r="B59" s="76" t="s">
        <v>71</v>
      </c>
      <c r="C59" s="75">
        <v>131036.95</v>
      </c>
      <c r="D59" s="75">
        <f t="shared" si="4"/>
        <v>0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>
        <v>131036.95</v>
      </c>
      <c r="Z59" s="42"/>
      <c r="AA59" s="42"/>
      <c r="AB59" s="42"/>
      <c r="AC59" s="42"/>
      <c r="AD59"/>
      <c r="AE59" s="10"/>
      <c r="AF59"/>
      <c r="AG59" s="10"/>
      <c r="AH59" s="41"/>
      <c r="AI59" s="6"/>
      <c r="AJ59" s="6"/>
      <c r="AK59" s="6"/>
      <c r="AL59" s="6"/>
      <c r="AM59" s="6"/>
      <c r="AN59" s="6"/>
      <c r="AO59" s="6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 s="71">
        <f t="shared" si="1"/>
        <v>50</v>
      </c>
      <c r="B60" s="76" t="s">
        <v>72</v>
      </c>
      <c r="C60" s="75">
        <v>211493.27</v>
      </c>
      <c r="D60" s="75">
        <f t="shared" si="4"/>
        <v>0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>
        <v>211493.27</v>
      </c>
      <c r="Z60" s="42"/>
      <c r="AA60" s="42"/>
      <c r="AB60" s="42"/>
      <c r="AC60" s="42"/>
      <c r="AD60"/>
      <c r="AE60" s="10"/>
      <c r="AF60"/>
      <c r="AG60" s="10">
        <v>211493.27</v>
      </c>
      <c r="AH60" s="41"/>
      <c r="AI60" s="6">
        <v>564964</v>
      </c>
      <c r="AJ60" s="6"/>
      <c r="AK60" s="6"/>
      <c r="AL60" s="6"/>
      <c r="AM60" s="6"/>
      <c r="AN60" s="6"/>
      <c r="AO60" s="6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 s="71">
        <f t="shared" si="1"/>
        <v>51</v>
      </c>
      <c r="B61" s="76" t="s">
        <v>73</v>
      </c>
      <c r="C61" s="75">
        <f>D61+K61+L61+N61+P61+R61+S61+W61+X61+Y61</f>
        <v>219940.9</v>
      </c>
      <c r="D61" s="75">
        <f t="shared" si="4"/>
        <v>0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>
        <f>SUM(Z61:AJ61)</f>
        <v>219940.9</v>
      </c>
      <c r="Z61" s="42"/>
      <c r="AA61" s="42"/>
      <c r="AB61" s="42"/>
      <c r="AC61" s="42"/>
      <c r="AD61"/>
      <c r="AE61" s="10"/>
      <c r="AF61"/>
      <c r="AG61" s="10">
        <v>219940.9</v>
      </c>
      <c r="AH61" s="41"/>
      <c r="AI61" s="6"/>
      <c r="AJ61" s="6"/>
      <c r="AK61" s="6"/>
      <c r="AL61" s="6"/>
      <c r="AM61" s="6"/>
      <c r="AN61" s="6"/>
      <c r="AO61" s="6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>
      <c r="A62" s="71">
        <f t="shared" si="1"/>
        <v>52</v>
      </c>
      <c r="B62" s="76" t="s">
        <v>74</v>
      </c>
      <c r="C62" s="75">
        <v>218268.06</v>
      </c>
      <c r="D62" s="75">
        <f t="shared" si="4"/>
        <v>0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>
        <v>218268.06</v>
      </c>
      <c r="Z62" s="42"/>
      <c r="AA62" s="42"/>
      <c r="AB62" s="42"/>
      <c r="AC62" s="42"/>
      <c r="AD62"/>
      <c r="AE62" s="10">
        <v>117466.88</v>
      </c>
      <c r="AF62"/>
      <c r="AG62" s="10">
        <v>218268.06</v>
      </c>
      <c r="AH62" s="41"/>
      <c r="AI62" s="6">
        <v>582480.65</v>
      </c>
      <c r="AJ62" s="6"/>
      <c r="AK62" s="6"/>
      <c r="AL62" s="6"/>
      <c r="AM62" s="6"/>
      <c r="AN62" s="6"/>
      <c r="AO62" s="6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.75">
      <c r="A63" s="71">
        <f t="shared" si="1"/>
        <v>53</v>
      </c>
      <c r="B63" s="76" t="s">
        <v>75</v>
      </c>
      <c r="C63" s="75">
        <v>229005.91</v>
      </c>
      <c r="D63" s="75">
        <f t="shared" si="4"/>
        <v>0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>
        <v>229005.91</v>
      </c>
      <c r="Z63" s="42"/>
      <c r="AA63" s="42"/>
      <c r="AB63" s="42"/>
      <c r="AC63" s="42"/>
      <c r="AD63"/>
      <c r="AE63" s="10">
        <v>124153.16</v>
      </c>
      <c r="AF63"/>
      <c r="AG63" s="10">
        <v>229005.91</v>
      </c>
      <c r="AH63" s="41"/>
      <c r="AI63" s="6">
        <v>610243.96</v>
      </c>
      <c r="AJ63" s="6"/>
      <c r="AK63" s="6"/>
      <c r="AL63" s="6"/>
      <c r="AM63" s="6"/>
      <c r="AN63" s="6"/>
      <c r="AO63" s="6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.75">
      <c r="A64" s="71">
        <f t="shared" si="1"/>
        <v>54</v>
      </c>
      <c r="B64" s="76" t="s">
        <v>76</v>
      </c>
      <c r="C64" s="75">
        <v>237751.18</v>
      </c>
      <c r="D64" s="75">
        <f t="shared" si="4"/>
        <v>0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>
        <v>237751.18</v>
      </c>
      <c r="Z64" s="42"/>
      <c r="AA64" s="42"/>
      <c r="AB64" s="42"/>
      <c r="AC64" s="42"/>
      <c r="AD64"/>
      <c r="AE64" s="10"/>
      <c r="AF64"/>
      <c r="AG64" s="10">
        <v>237751.18</v>
      </c>
      <c r="AH64" s="41"/>
      <c r="AI64" s="6">
        <v>632855.32</v>
      </c>
      <c r="AJ64" s="6"/>
      <c r="AK64" s="6"/>
      <c r="AL64" s="6"/>
      <c r="AM64" s="6"/>
      <c r="AN64" s="6"/>
      <c r="AO64" s="6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.75">
      <c r="A65" s="71">
        <f t="shared" si="1"/>
        <v>55</v>
      </c>
      <c r="B65" s="76" t="s">
        <v>77</v>
      </c>
      <c r="C65" s="75">
        <v>203071.25</v>
      </c>
      <c r="D65" s="75">
        <f t="shared" si="4"/>
        <v>0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>
        <v>203071.25</v>
      </c>
      <c r="Z65" s="42"/>
      <c r="AA65" s="42"/>
      <c r="AB65" s="42"/>
      <c r="AC65" s="42"/>
      <c r="AD65"/>
      <c r="AE65" s="10"/>
      <c r="AF65"/>
      <c r="AG65" s="10">
        <v>203071.25</v>
      </c>
      <c r="AH65" s="41"/>
      <c r="AI65" s="6">
        <v>543188.4</v>
      </c>
      <c r="AJ65" s="6"/>
      <c r="AK65" s="6"/>
      <c r="AL65" s="6"/>
      <c r="AM65" s="6"/>
      <c r="AN65" s="6"/>
      <c r="AO65" s="6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.75">
      <c r="A66" s="71">
        <f t="shared" si="1"/>
        <v>56</v>
      </c>
      <c r="B66" s="76" t="s">
        <v>78</v>
      </c>
      <c r="C66" s="75">
        <v>174947.04</v>
      </c>
      <c r="D66" s="75">
        <f t="shared" si="4"/>
        <v>0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>
        <v>174947.04</v>
      </c>
      <c r="Z66" s="42"/>
      <c r="AA66" s="42"/>
      <c r="AB66" s="42"/>
      <c r="AC66" s="42"/>
      <c r="AD66"/>
      <c r="AE66" s="10"/>
      <c r="AF66"/>
      <c r="AG66" s="10">
        <v>174947.04</v>
      </c>
      <c r="AH66" s="41"/>
      <c r="AI66" s="6">
        <v>288742.72</v>
      </c>
      <c r="AJ66" s="6"/>
      <c r="AK66" s="6"/>
      <c r="AL66" s="6"/>
      <c r="AM66" s="6"/>
      <c r="AN66" s="6"/>
      <c r="AO66" s="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8.75">
      <c r="A67" s="71">
        <f t="shared" si="1"/>
        <v>57</v>
      </c>
      <c r="B67" s="76" t="s">
        <v>79</v>
      </c>
      <c r="C67" s="75">
        <v>196969.49</v>
      </c>
      <c r="D67" s="75">
        <f t="shared" si="4"/>
        <v>0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>
        <v>196969.49</v>
      </c>
      <c r="Z67" s="42"/>
      <c r="AA67" s="42"/>
      <c r="AB67" s="42"/>
      <c r="AC67" s="42"/>
      <c r="AD67"/>
      <c r="AE67" s="10"/>
      <c r="AF67"/>
      <c r="AG67" s="10">
        <v>196969.49</v>
      </c>
      <c r="AH67" s="41"/>
      <c r="AI67" s="6">
        <v>527411.96</v>
      </c>
      <c r="AJ67" s="6"/>
      <c r="AK67" s="6"/>
      <c r="AL67" s="6"/>
      <c r="AM67" s="6"/>
      <c r="AN67" s="6"/>
      <c r="AO67" s="6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8.75">
      <c r="A68" s="71">
        <f t="shared" si="1"/>
        <v>58</v>
      </c>
      <c r="B68" s="76" t="s">
        <v>80</v>
      </c>
      <c r="C68" s="75">
        <v>204585.61</v>
      </c>
      <c r="D68" s="75">
        <f t="shared" si="4"/>
        <v>0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>
        <v>204585.61</v>
      </c>
      <c r="Z68" s="42"/>
      <c r="AA68" s="42"/>
      <c r="AB68" s="42"/>
      <c r="AC68" s="42"/>
      <c r="AD68"/>
      <c r="AE68" s="10"/>
      <c r="AF68"/>
      <c r="AG68" s="10">
        <v>204585.61</v>
      </c>
      <c r="AH68" s="41"/>
      <c r="AI68" s="6">
        <v>547103.88</v>
      </c>
      <c r="AJ68" s="6"/>
      <c r="AK68" s="6"/>
      <c r="AL68" s="6"/>
      <c r="AM68" s="6"/>
      <c r="AN68" s="6"/>
      <c r="AO68" s="6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8.75">
      <c r="A69" s="71">
        <f t="shared" si="1"/>
        <v>59</v>
      </c>
      <c r="B69" s="76" t="s">
        <v>81</v>
      </c>
      <c r="C69" s="75">
        <v>169057.18</v>
      </c>
      <c r="D69" s="75">
        <f t="shared" si="4"/>
        <v>0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>
        <v>169057.18</v>
      </c>
      <c r="Z69" s="42"/>
      <c r="AA69" s="42"/>
      <c r="AB69" s="42"/>
      <c r="AC69" s="42"/>
      <c r="AD69"/>
      <c r="AE69" s="10">
        <v>88222.34</v>
      </c>
      <c r="AF69"/>
      <c r="AG69" s="10">
        <v>169057.18</v>
      </c>
      <c r="AH69" s="41"/>
      <c r="AI69" s="6">
        <v>452683.32</v>
      </c>
      <c r="AJ69" s="6"/>
      <c r="AK69" s="6"/>
      <c r="AL69" s="6"/>
      <c r="AM69" s="6"/>
      <c r="AN69" s="6"/>
      <c r="AO69" s="6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8.75">
      <c r="A70" s="71">
        <f t="shared" si="1"/>
        <v>60</v>
      </c>
      <c r="B70" s="76" t="s">
        <v>82</v>
      </c>
      <c r="C70" s="75">
        <v>171683.75</v>
      </c>
      <c r="D70" s="75">
        <f t="shared" si="4"/>
        <v>0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>
        <v>171683.75</v>
      </c>
      <c r="Z70" s="42"/>
      <c r="AA70" s="42"/>
      <c r="AB70" s="42"/>
      <c r="AC70" s="42"/>
      <c r="AD70"/>
      <c r="AE70" s="10"/>
      <c r="AF70"/>
      <c r="AG70" s="10">
        <v>171683.75</v>
      </c>
      <c r="AH70" s="41"/>
      <c r="AI70" s="6">
        <v>459411.66</v>
      </c>
      <c r="AJ70" s="6"/>
      <c r="AK70" s="6"/>
      <c r="AL70" s="6"/>
      <c r="AM70" s="6"/>
      <c r="AN70" s="6"/>
      <c r="AO70" s="6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8.75">
      <c r="A71" s="71">
        <f t="shared" si="1"/>
        <v>61</v>
      </c>
      <c r="B71" s="76" t="s">
        <v>83</v>
      </c>
      <c r="C71" s="75">
        <v>203917.1</v>
      </c>
      <c r="D71" s="75">
        <f t="shared" si="4"/>
        <v>0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>
        <v>203917.1</v>
      </c>
      <c r="Z71" s="42"/>
      <c r="AA71" s="42"/>
      <c r="AB71" s="42"/>
      <c r="AC71" s="42"/>
      <c r="AD71"/>
      <c r="AE71" s="10"/>
      <c r="AF71"/>
      <c r="AG71" s="10">
        <v>203917.1</v>
      </c>
      <c r="AH71" s="41"/>
      <c r="AI71" s="6">
        <v>547719.07</v>
      </c>
      <c r="AJ71" s="6"/>
      <c r="AK71" s="6"/>
      <c r="AL71" s="6"/>
      <c r="AM71" s="6"/>
      <c r="AN71" s="6"/>
      <c r="AO71" s="6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8.75">
      <c r="A72" s="71">
        <f t="shared" si="1"/>
        <v>62</v>
      </c>
      <c r="B72" s="76" t="s">
        <v>84</v>
      </c>
      <c r="C72" s="75">
        <f>D72+K72+L72+N72+P72+R72+S72+W72+X72+Y72</f>
        <v>175822.57</v>
      </c>
      <c r="D72" s="75">
        <f t="shared" si="4"/>
        <v>0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>
        <f>SUM(Z72:AJ72)</f>
        <v>175822.57</v>
      </c>
      <c r="Z72" s="42"/>
      <c r="AA72" s="42"/>
      <c r="AB72" s="42"/>
      <c r="AC72" s="42"/>
      <c r="AD72"/>
      <c r="AE72" s="10"/>
      <c r="AF72"/>
      <c r="AG72" s="10">
        <v>175822.57</v>
      </c>
      <c r="AH72" s="41"/>
      <c r="AI72" s="6"/>
      <c r="AJ72" s="6"/>
      <c r="AK72" s="6"/>
      <c r="AL72" s="6"/>
      <c r="AM72" s="6"/>
      <c r="AN72" s="6"/>
      <c r="AO72" s="6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8.75">
      <c r="A73" s="71">
        <f t="shared" si="1"/>
        <v>63</v>
      </c>
      <c r="B73" s="76" t="s">
        <v>85</v>
      </c>
      <c r="C73" s="75">
        <v>176459.32</v>
      </c>
      <c r="D73" s="75">
        <f t="shared" si="4"/>
        <v>0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>
        <v>176459.32</v>
      </c>
      <c r="Z73" s="42"/>
      <c r="AA73" s="42"/>
      <c r="AB73" s="42"/>
      <c r="AC73" s="42"/>
      <c r="AD73"/>
      <c r="AE73" s="10"/>
      <c r="AF73"/>
      <c r="AG73" s="10">
        <v>176459.32</v>
      </c>
      <c r="AH73" s="41"/>
      <c r="AI73" s="6">
        <v>471644.99</v>
      </c>
      <c r="AJ73" s="6"/>
      <c r="AK73" s="6"/>
      <c r="AL73" s="6"/>
      <c r="AM73" s="6"/>
      <c r="AN73" s="6"/>
      <c r="AO73" s="6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8.75">
      <c r="A74" s="71">
        <f t="shared" si="1"/>
        <v>64</v>
      </c>
      <c r="B74" s="76" t="s">
        <v>86</v>
      </c>
      <c r="C74" s="75">
        <v>212555.96</v>
      </c>
      <c r="D74" s="75">
        <f t="shared" si="4"/>
        <v>0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>
        <v>212555.96</v>
      </c>
      <c r="Z74" s="42"/>
      <c r="AA74" s="42"/>
      <c r="AB74" s="42"/>
      <c r="AC74" s="42"/>
      <c r="AD74"/>
      <c r="AE74" s="10"/>
      <c r="AF74"/>
      <c r="AG74" s="10">
        <v>212555.96</v>
      </c>
      <c r="AH74" s="41"/>
      <c r="AI74" s="6">
        <v>567711.71</v>
      </c>
      <c r="AJ74" s="6"/>
      <c r="AK74" s="6"/>
      <c r="AL74" s="6"/>
      <c r="AM74" s="6"/>
      <c r="AN74" s="6"/>
      <c r="AO74" s="6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8.75">
      <c r="A75" s="71">
        <f t="shared" si="1"/>
        <v>65</v>
      </c>
      <c r="B75" s="76" t="s">
        <v>87</v>
      </c>
      <c r="C75" s="75">
        <v>221411.92</v>
      </c>
      <c r="D75" s="75">
        <f t="shared" si="4"/>
        <v>0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>
        <v>221411.92</v>
      </c>
      <c r="Z75" s="42"/>
      <c r="AA75" s="42"/>
      <c r="AB75" s="42"/>
      <c r="AC75" s="42"/>
      <c r="AD75"/>
      <c r="AE75" s="10"/>
      <c r="AF75"/>
      <c r="AG75" s="10">
        <v>221411.92</v>
      </c>
      <c r="AH75" s="41"/>
      <c r="AI75" s="6">
        <v>590609.28</v>
      </c>
      <c r="AJ75" s="6"/>
      <c r="AK75" s="6"/>
      <c r="AL75" s="6"/>
      <c r="AM75" s="6"/>
      <c r="AN75" s="6"/>
      <c r="AO75" s="6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8.75">
      <c r="A76" s="71">
        <f t="shared" si="1"/>
        <v>66</v>
      </c>
      <c r="B76" s="76" t="s">
        <v>88</v>
      </c>
      <c r="C76" s="75">
        <v>202866.41</v>
      </c>
      <c r="D76" s="75">
        <f t="shared" si="4"/>
        <v>0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>
        <v>202866.41</v>
      </c>
      <c r="Z76" s="42"/>
      <c r="AA76" s="42"/>
      <c r="AB76" s="42"/>
      <c r="AC76" s="42"/>
      <c r="AD76"/>
      <c r="AE76" s="10">
        <v>106324.08</v>
      </c>
      <c r="AF76"/>
      <c r="AG76" s="10">
        <v>202866.41</v>
      </c>
      <c r="AH76" s="41"/>
      <c r="AI76" s="6">
        <v>544985.08</v>
      </c>
      <c r="AJ76" s="6"/>
      <c r="AK76" s="6"/>
      <c r="AL76" s="6"/>
      <c r="AM76" s="6"/>
      <c r="AN76" s="6"/>
      <c r="AO76" s="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8.75">
      <c r="A77" s="71">
        <f t="shared" si="1"/>
        <v>67</v>
      </c>
      <c r="B77" s="76" t="s">
        <v>89</v>
      </c>
      <c r="C77" s="75">
        <f>D77+K77+L77+N77+P77+R77+S77+W77+X77+Y77</f>
        <v>160500.28</v>
      </c>
      <c r="D77" s="75">
        <f t="shared" si="4"/>
        <v>0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>
        <f>SUM(Z77:AJ77)</f>
        <v>160500.28</v>
      </c>
      <c r="Z77" s="42"/>
      <c r="AA77" s="42"/>
      <c r="AB77" s="42"/>
      <c r="AC77" s="42"/>
      <c r="AD77"/>
      <c r="AE77" s="10">
        <v>160500.28</v>
      </c>
      <c r="AF77"/>
      <c r="AG77" s="10"/>
      <c r="AH77" s="41"/>
      <c r="AI77" s="6"/>
      <c r="AJ77" s="6"/>
      <c r="AK77" s="6"/>
      <c r="AL77" s="6"/>
      <c r="AM77" s="6"/>
      <c r="AN77" s="6"/>
      <c r="AO77" s="6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8.75">
      <c r="A78" s="71">
        <f t="shared" si="1"/>
        <v>68</v>
      </c>
      <c r="B78" s="76" t="s">
        <v>90</v>
      </c>
      <c r="C78" s="75">
        <f>D78+K78+L78+N78+P78+R78+S78+W78+X78+Y78</f>
        <v>105625.08</v>
      </c>
      <c r="D78" s="75">
        <f t="shared" si="4"/>
        <v>0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>
        <f>SUM(Z78:AJ78)</f>
        <v>105625.08</v>
      </c>
      <c r="Z78" s="42"/>
      <c r="AA78" s="42"/>
      <c r="AB78" s="42"/>
      <c r="AC78" s="42"/>
      <c r="AD78"/>
      <c r="AE78" s="10">
        <v>105625.08</v>
      </c>
      <c r="AF78"/>
      <c r="AG78" s="10"/>
      <c r="AH78" s="41"/>
      <c r="AI78" s="6"/>
      <c r="AJ78" s="6"/>
      <c r="AK78" s="6"/>
      <c r="AL78" s="6"/>
      <c r="AM78" s="6"/>
      <c r="AN78" s="6"/>
      <c r="AO78" s="6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8.75">
      <c r="A79" s="71">
        <f t="shared" si="1"/>
        <v>69</v>
      </c>
      <c r="B79" s="76" t="s">
        <v>91</v>
      </c>
      <c r="C79" s="75">
        <v>120471.04</v>
      </c>
      <c r="D79" s="75">
        <f t="shared" si="4"/>
        <v>0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>
        <v>120471.04</v>
      </c>
      <c r="Z79" s="42"/>
      <c r="AA79" s="42"/>
      <c r="AB79" s="42"/>
      <c r="AC79" s="42"/>
      <c r="AD79"/>
      <c r="AE79" s="10"/>
      <c r="AF79"/>
      <c r="AG79" s="10"/>
      <c r="AH79" s="41"/>
      <c r="AI79" s="6"/>
      <c r="AJ79" s="6"/>
      <c r="AK79" s="6"/>
      <c r="AL79" s="6"/>
      <c r="AM79" s="6"/>
      <c r="AN79" s="6"/>
      <c r="AO79" s="6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8.75">
      <c r="A80" s="71">
        <f t="shared" si="1"/>
        <v>70</v>
      </c>
      <c r="B80" s="76" t="s">
        <v>93</v>
      </c>
      <c r="C80" s="75">
        <v>216878.59</v>
      </c>
      <c r="D80" s="75">
        <f t="shared" si="4"/>
        <v>0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>
        <v>216878.59</v>
      </c>
      <c r="Z80" s="42"/>
      <c r="AA80" s="42"/>
      <c r="AB80" s="42"/>
      <c r="AC80" s="42"/>
      <c r="AD80"/>
      <c r="AE80" s="10"/>
      <c r="AF80"/>
      <c r="AG80" s="10">
        <v>216878.59</v>
      </c>
      <c r="AH80" s="41"/>
      <c r="AI80" s="6"/>
      <c r="AJ80" s="6"/>
      <c r="AK80" s="6"/>
      <c r="AL80" s="6"/>
      <c r="AM80" s="6"/>
      <c r="AN80" s="6"/>
      <c r="AO80" s="6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8.75">
      <c r="A81" s="71">
        <f t="shared" si="1"/>
        <v>71</v>
      </c>
      <c r="B81" s="76" t="s">
        <v>94</v>
      </c>
      <c r="C81" s="75">
        <v>399096.26</v>
      </c>
      <c r="D81" s="75">
        <f t="shared" si="4"/>
        <v>0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>
        <v>399096.26</v>
      </c>
      <c r="Z81" s="42"/>
      <c r="AA81" s="42"/>
      <c r="AB81" s="42"/>
      <c r="AC81" s="42"/>
      <c r="AD81"/>
      <c r="AE81" s="10">
        <v>323053.63</v>
      </c>
      <c r="AF81"/>
      <c r="AG81" s="10"/>
      <c r="AH81" s="41"/>
      <c r="AI81" s="6"/>
      <c r="AJ81" s="6"/>
      <c r="AK81" s="6"/>
      <c r="AL81" s="6"/>
      <c r="AM81" s="6"/>
      <c r="AN81" s="6"/>
      <c r="AO81" s="6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8.75">
      <c r="A82" s="71">
        <f t="shared" si="1"/>
        <v>72</v>
      </c>
      <c r="B82" s="76" t="s">
        <v>96</v>
      </c>
      <c r="C82" s="75">
        <v>2511470.48</v>
      </c>
      <c r="D82" s="75">
        <v>2054160.8</v>
      </c>
      <c r="E82" s="75"/>
      <c r="F82" s="75">
        <v>2054160.8</v>
      </c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>
        <v>255452</v>
      </c>
      <c r="Y82" s="75">
        <v>201857.68</v>
      </c>
      <c r="Z82" s="42">
        <v>90949.01</v>
      </c>
      <c r="AA82" s="42"/>
      <c r="AB82" s="42"/>
      <c r="AC82" s="42"/>
      <c r="AD82"/>
      <c r="AE82" s="10">
        <v>92774.7</v>
      </c>
      <c r="AF82"/>
      <c r="AG82" s="10"/>
      <c r="AH82" s="41"/>
      <c r="AI82" s="6"/>
      <c r="AJ82" s="6"/>
      <c r="AK82" s="6"/>
      <c r="AL82" s="6"/>
      <c r="AM82" s="6"/>
      <c r="AN82" s="6"/>
      <c r="AO82" s="6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8.75">
      <c r="A83" s="71">
        <f t="shared" si="1"/>
        <v>73</v>
      </c>
      <c r="B83" s="76" t="s">
        <v>97</v>
      </c>
      <c r="C83" s="75">
        <v>4859605.34</v>
      </c>
      <c r="D83" s="75">
        <v>4111525</v>
      </c>
      <c r="E83" s="75"/>
      <c r="F83" s="75">
        <v>4111525</v>
      </c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>
        <v>510904</v>
      </c>
      <c r="Y83" s="75">
        <v>237176.34</v>
      </c>
      <c r="Z83" s="42">
        <v>110048.5</v>
      </c>
      <c r="AA83" s="42"/>
      <c r="AB83" s="42"/>
      <c r="AC83" s="42"/>
      <c r="AD83"/>
      <c r="AE83" s="10"/>
      <c r="AF83"/>
      <c r="AG83" s="10"/>
      <c r="AH83" s="41"/>
      <c r="AI83" s="6"/>
      <c r="AJ83" s="6"/>
      <c r="AK83" s="6"/>
      <c r="AL83" s="6"/>
      <c r="AM83" s="6"/>
      <c r="AN83" s="6"/>
      <c r="AO83" s="6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8.75">
      <c r="A84" s="71">
        <f t="shared" si="1"/>
        <v>74</v>
      </c>
      <c r="B84" s="76" t="s">
        <v>98</v>
      </c>
      <c r="C84" s="75">
        <f aca="true" t="shared" si="5" ref="C84:C94">D84+K84+L84+N84+P84+R84+S84+W84+X84+Y84</f>
        <v>196261.02</v>
      </c>
      <c r="D84" s="75">
        <f aca="true" t="shared" si="6" ref="D84:D97">E84+F84+G84+H84+I84</f>
        <v>0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>
        <f aca="true" t="shared" si="7" ref="Y84:Y94">SUM(Z84:AJ84)</f>
        <v>196261.02</v>
      </c>
      <c r="Z84" s="42"/>
      <c r="AA84" s="42"/>
      <c r="AB84" s="42"/>
      <c r="AC84" s="42"/>
      <c r="AD84"/>
      <c r="AE84" s="10"/>
      <c r="AF84"/>
      <c r="AG84" s="10">
        <v>196261.02</v>
      </c>
      <c r="AH84" s="41"/>
      <c r="AI84" s="6"/>
      <c r="AJ84" s="6"/>
      <c r="AK84" s="6"/>
      <c r="AL84" s="6"/>
      <c r="AM84" s="6"/>
      <c r="AN84" s="6"/>
      <c r="AO84" s="6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8.75">
      <c r="A85" s="71">
        <f t="shared" si="1"/>
        <v>75</v>
      </c>
      <c r="B85" s="76" t="s">
        <v>99</v>
      </c>
      <c r="C85" s="75">
        <f t="shared" si="5"/>
        <v>200520.74</v>
      </c>
      <c r="D85" s="75">
        <f t="shared" si="6"/>
        <v>0</v>
      </c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>
        <f t="shared" si="7"/>
        <v>200520.74</v>
      </c>
      <c r="Z85" s="42"/>
      <c r="AA85" s="42"/>
      <c r="AB85" s="42"/>
      <c r="AC85" s="42"/>
      <c r="AD85"/>
      <c r="AE85" s="10"/>
      <c r="AF85"/>
      <c r="AG85" s="10">
        <v>200520.74</v>
      </c>
      <c r="AH85" s="41"/>
      <c r="AI85" s="6"/>
      <c r="AJ85" s="6"/>
      <c r="AK85" s="6"/>
      <c r="AL85" s="6"/>
      <c r="AM85" s="6"/>
      <c r="AN85" s="6"/>
      <c r="AO85" s="6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8.75">
      <c r="A86" s="71">
        <f t="shared" si="1"/>
        <v>76</v>
      </c>
      <c r="B86" s="76" t="s">
        <v>100</v>
      </c>
      <c r="C86" s="75">
        <f t="shared" si="5"/>
        <v>214743.47</v>
      </c>
      <c r="D86" s="75">
        <f t="shared" si="6"/>
        <v>0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>
        <f t="shared" si="7"/>
        <v>214743.47</v>
      </c>
      <c r="Z86" s="42"/>
      <c r="AA86" s="42"/>
      <c r="AB86" s="42"/>
      <c r="AC86" s="42"/>
      <c r="AD86"/>
      <c r="AE86" s="10"/>
      <c r="AF86"/>
      <c r="AG86" s="10">
        <v>214743.47</v>
      </c>
      <c r="AH86" s="41"/>
      <c r="AI86" s="6"/>
      <c r="AJ86" s="6"/>
      <c r="AK86" s="6"/>
      <c r="AL86" s="6"/>
      <c r="AM86" s="6"/>
      <c r="AN86" s="6"/>
      <c r="AO86" s="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8.75">
      <c r="A87" s="71">
        <f t="shared" si="1"/>
        <v>77</v>
      </c>
      <c r="B87" s="76" t="s">
        <v>101</v>
      </c>
      <c r="C87" s="75">
        <f t="shared" si="5"/>
        <v>208535.23</v>
      </c>
      <c r="D87" s="75">
        <f t="shared" si="6"/>
        <v>0</v>
      </c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>
        <f t="shared" si="7"/>
        <v>208535.23</v>
      </c>
      <c r="Z87" s="42"/>
      <c r="AA87" s="42"/>
      <c r="AB87" s="42"/>
      <c r="AC87" s="42"/>
      <c r="AD87"/>
      <c r="AE87" s="10"/>
      <c r="AF87"/>
      <c r="AG87" s="10">
        <v>208535.23</v>
      </c>
      <c r="AH87" s="41"/>
      <c r="AI87" s="6"/>
      <c r="AJ87" s="6"/>
      <c r="AK87" s="6"/>
      <c r="AL87" s="6"/>
      <c r="AM87" s="6"/>
      <c r="AN87" s="6"/>
      <c r="AO87" s="6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8.75">
      <c r="A88" s="71">
        <f t="shared" si="1"/>
        <v>78</v>
      </c>
      <c r="B88" s="76" t="s">
        <v>102</v>
      </c>
      <c r="C88" s="75">
        <f t="shared" si="5"/>
        <v>159975.3</v>
      </c>
      <c r="D88" s="75">
        <f t="shared" si="6"/>
        <v>0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>
        <f t="shared" si="7"/>
        <v>159975.3</v>
      </c>
      <c r="Z88" s="42"/>
      <c r="AA88" s="42"/>
      <c r="AB88" s="42"/>
      <c r="AC88" s="42"/>
      <c r="AD88"/>
      <c r="AE88" s="10"/>
      <c r="AF88"/>
      <c r="AG88" s="10">
        <v>159975.3</v>
      </c>
      <c r="AH88" s="41"/>
      <c r="AI88" s="6"/>
      <c r="AJ88" s="6"/>
      <c r="AK88" s="6"/>
      <c r="AL88" s="6"/>
      <c r="AM88" s="6"/>
      <c r="AN88" s="6"/>
      <c r="AO88" s="6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8.75">
      <c r="A89" s="71">
        <f t="shared" si="1"/>
        <v>79</v>
      </c>
      <c r="B89" s="76" t="s">
        <v>103</v>
      </c>
      <c r="C89" s="75">
        <f t="shared" si="5"/>
        <v>214663.9</v>
      </c>
      <c r="D89" s="75">
        <f t="shared" si="6"/>
        <v>0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>
        <f t="shared" si="7"/>
        <v>214663.9</v>
      </c>
      <c r="Z89" s="42"/>
      <c r="AA89" s="42"/>
      <c r="AB89" s="42"/>
      <c r="AC89" s="42"/>
      <c r="AD89"/>
      <c r="AE89" s="10"/>
      <c r="AF89"/>
      <c r="AG89" s="10">
        <v>214663.9</v>
      </c>
      <c r="AH89" s="41"/>
      <c r="AI89" s="6"/>
      <c r="AJ89" s="6"/>
      <c r="AK89" s="6"/>
      <c r="AL89" s="6"/>
      <c r="AM89" s="6"/>
      <c r="AN89" s="6"/>
      <c r="AO89" s="6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8.75">
      <c r="A90" s="71">
        <f t="shared" si="1"/>
        <v>80</v>
      </c>
      <c r="B90" s="76" t="s">
        <v>104</v>
      </c>
      <c r="C90" s="75">
        <f t="shared" si="5"/>
        <v>218667.41</v>
      </c>
      <c r="D90" s="75">
        <f t="shared" si="6"/>
        <v>0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>
        <f t="shared" si="7"/>
        <v>218667.41</v>
      </c>
      <c r="Z90" s="42"/>
      <c r="AA90" s="42"/>
      <c r="AB90" s="42"/>
      <c r="AC90" s="42"/>
      <c r="AD90"/>
      <c r="AE90" s="10"/>
      <c r="AF90"/>
      <c r="AG90" s="10">
        <v>218667.41</v>
      </c>
      <c r="AH90" s="41"/>
      <c r="AI90" s="6"/>
      <c r="AJ90" s="6"/>
      <c r="AK90" s="6"/>
      <c r="AL90" s="6"/>
      <c r="AM90" s="6"/>
      <c r="AN90" s="6"/>
      <c r="AO90" s="6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8.75">
      <c r="A91" s="71">
        <f t="shared" si="1"/>
        <v>81</v>
      </c>
      <c r="B91" s="76" t="s">
        <v>105</v>
      </c>
      <c r="C91" s="75">
        <f t="shared" si="5"/>
        <v>214982.27</v>
      </c>
      <c r="D91" s="75">
        <f t="shared" si="6"/>
        <v>0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>
        <f t="shared" si="7"/>
        <v>214982.27</v>
      </c>
      <c r="Z91" s="42"/>
      <c r="AA91" s="42"/>
      <c r="AB91" s="42"/>
      <c r="AC91" s="42"/>
      <c r="AD91"/>
      <c r="AE91" s="10"/>
      <c r="AF91"/>
      <c r="AG91" s="10">
        <v>214982.27</v>
      </c>
      <c r="AH91" s="41"/>
      <c r="AI91" s="6"/>
      <c r="AJ91" s="6"/>
      <c r="AK91" s="6"/>
      <c r="AL91" s="6"/>
      <c r="AM91" s="6"/>
      <c r="AN91" s="6"/>
      <c r="AO91" s="6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8.75">
      <c r="A92" s="71">
        <f t="shared" si="1"/>
        <v>82</v>
      </c>
      <c r="B92" s="76" t="s">
        <v>106</v>
      </c>
      <c r="C92" s="75">
        <f t="shared" si="5"/>
        <v>208446.82</v>
      </c>
      <c r="D92" s="75">
        <f t="shared" si="6"/>
        <v>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>
        <f t="shared" si="7"/>
        <v>208446.82</v>
      </c>
      <c r="Z92" s="42"/>
      <c r="AA92" s="42"/>
      <c r="AB92" s="42"/>
      <c r="AC92" s="42"/>
      <c r="AD92"/>
      <c r="AE92" s="10"/>
      <c r="AF92"/>
      <c r="AG92" s="10">
        <v>208446.82</v>
      </c>
      <c r="AH92" s="41"/>
      <c r="AI92" s="6"/>
      <c r="AJ92" s="6"/>
      <c r="AK92" s="6"/>
      <c r="AL92" s="6"/>
      <c r="AM92" s="6"/>
      <c r="AN92" s="6"/>
      <c r="AO92" s="6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8.75">
      <c r="A93" s="71">
        <f t="shared" si="1"/>
        <v>83</v>
      </c>
      <c r="B93" s="76" t="s">
        <v>107</v>
      </c>
      <c r="C93" s="75">
        <f t="shared" si="5"/>
        <v>216160.24</v>
      </c>
      <c r="D93" s="75">
        <f t="shared" si="6"/>
        <v>0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>
        <f t="shared" si="7"/>
        <v>216160.24</v>
      </c>
      <c r="Z93" s="42"/>
      <c r="AA93" s="42"/>
      <c r="AB93" s="42"/>
      <c r="AC93" s="42"/>
      <c r="AD93"/>
      <c r="AE93" s="10"/>
      <c r="AF93"/>
      <c r="AG93" s="10">
        <v>216160.24</v>
      </c>
      <c r="AH93" s="41"/>
      <c r="AI93" s="6"/>
      <c r="AJ93" s="6"/>
      <c r="AK93" s="6"/>
      <c r="AL93" s="6"/>
      <c r="AM93" s="6"/>
      <c r="AN93" s="6"/>
      <c r="AO93" s="6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8.75">
      <c r="A94" s="71">
        <f t="shared" si="1"/>
        <v>84</v>
      </c>
      <c r="B94" s="76" t="s">
        <v>108</v>
      </c>
      <c r="C94" s="75">
        <f t="shared" si="5"/>
        <v>196216.74</v>
      </c>
      <c r="D94" s="75">
        <f t="shared" si="6"/>
        <v>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>
        <f t="shared" si="7"/>
        <v>196216.74</v>
      </c>
      <c r="Z94" s="42"/>
      <c r="AA94" s="42"/>
      <c r="AB94" s="42"/>
      <c r="AC94" s="42"/>
      <c r="AD94"/>
      <c r="AE94" s="10"/>
      <c r="AF94"/>
      <c r="AG94" s="10">
        <v>196216.74</v>
      </c>
      <c r="AH94" s="41"/>
      <c r="AI94" s="6"/>
      <c r="AJ94" s="6"/>
      <c r="AK94" s="6"/>
      <c r="AL94" s="6"/>
      <c r="AM94" s="6"/>
      <c r="AN94" s="6"/>
      <c r="AO94" s="6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8.75">
      <c r="A95" s="71">
        <f t="shared" si="1"/>
        <v>85</v>
      </c>
      <c r="B95" s="76" t="s">
        <v>109</v>
      </c>
      <c r="C95" s="75">
        <v>216895.38</v>
      </c>
      <c r="D95" s="75">
        <f t="shared" si="6"/>
        <v>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>
        <v>216895.38</v>
      </c>
      <c r="Z95" s="42"/>
      <c r="AA95" s="42"/>
      <c r="AB95" s="42"/>
      <c r="AC95" s="42"/>
      <c r="AD95"/>
      <c r="AE95" s="10"/>
      <c r="AF95"/>
      <c r="AG95" s="10">
        <v>216895.38</v>
      </c>
      <c r="AH95" s="41"/>
      <c r="AI95" s="6">
        <v>358464.06</v>
      </c>
      <c r="AJ95" s="6"/>
      <c r="AK95" s="6"/>
      <c r="AL95" s="6"/>
      <c r="AM95" s="6"/>
      <c r="AN95" s="6"/>
      <c r="AO95" s="6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8.75">
      <c r="A96" s="71">
        <f t="shared" si="1"/>
        <v>86</v>
      </c>
      <c r="B96" s="76" t="s">
        <v>110</v>
      </c>
      <c r="C96" s="75">
        <f>D96+K96+L96+N96+P96+R96+S96+W96+X96+Y96</f>
        <v>227566.81</v>
      </c>
      <c r="D96" s="75">
        <f t="shared" si="6"/>
        <v>0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>
        <f>SUM(Z96:AJ96)</f>
        <v>227566.81</v>
      </c>
      <c r="Z96" s="42"/>
      <c r="AA96" s="42"/>
      <c r="AB96" s="42"/>
      <c r="AC96" s="42"/>
      <c r="AD96"/>
      <c r="AE96" s="10"/>
      <c r="AF96"/>
      <c r="AG96" s="10">
        <v>227566.81</v>
      </c>
      <c r="AH96" s="41"/>
      <c r="AI96" s="6"/>
      <c r="AJ96" s="6"/>
      <c r="AK96" s="6"/>
      <c r="AL96" s="6"/>
      <c r="AM96" s="6"/>
      <c r="AN96" s="6"/>
      <c r="AO96" s="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8.75">
      <c r="A97" s="71">
        <f t="shared" si="1"/>
        <v>87</v>
      </c>
      <c r="B97" s="76" t="s">
        <v>111</v>
      </c>
      <c r="C97" s="75">
        <f>D97+K97+L97+N97+P97+R97+S97+W97+X97+Y97</f>
        <v>227201.26</v>
      </c>
      <c r="D97" s="75">
        <f t="shared" si="6"/>
        <v>0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>
        <f>SUM(Z97:AJ97)</f>
        <v>227201.26</v>
      </c>
      <c r="Z97" s="42"/>
      <c r="AA97" s="42"/>
      <c r="AB97" s="42"/>
      <c r="AC97" s="42"/>
      <c r="AD97"/>
      <c r="AE97" s="10"/>
      <c r="AF97"/>
      <c r="AG97" s="10">
        <v>227201.26</v>
      </c>
      <c r="AH97" s="41"/>
      <c r="AI97" s="6"/>
      <c r="AJ97" s="6"/>
      <c r="AK97" s="6"/>
      <c r="AL97" s="6"/>
      <c r="AM97" s="6"/>
      <c r="AN97" s="6"/>
      <c r="AO97" s="6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8.75">
      <c r="A98" s="71">
        <f t="shared" si="1"/>
        <v>88</v>
      </c>
      <c r="B98" s="76" t="s">
        <v>112</v>
      </c>
      <c r="C98" s="75">
        <v>2580960.24</v>
      </c>
      <c r="D98" s="75">
        <v>2131576.3</v>
      </c>
      <c r="E98" s="75"/>
      <c r="F98" s="75">
        <v>2131576.3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>
        <v>255452</v>
      </c>
      <c r="Y98" s="75">
        <v>193931.94</v>
      </c>
      <c r="Z98" s="42">
        <v>86977.93</v>
      </c>
      <c r="AA98" s="42"/>
      <c r="AB98" s="42"/>
      <c r="AC98" s="42"/>
      <c r="AD98"/>
      <c r="AE98" s="10"/>
      <c r="AF98"/>
      <c r="AG98" s="10"/>
      <c r="AH98" s="41"/>
      <c r="AI98" s="6"/>
      <c r="AJ98" s="6"/>
      <c r="AK98" s="6"/>
      <c r="AL98" s="6"/>
      <c r="AM98" s="6"/>
      <c r="AN98" s="6"/>
      <c r="AO98" s="6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8.75">
      <c r="A99" s="71">
        <f t="shared" si="1"/>
        <v>89</v>
      </c>
      <c r="B99" s="76" t="s">
        <v>113</v>
      </c>
      <c r="C99" s="75">
        <v>153204.85</v>
      </c>
      <c r="D99" s="75">
        <f>E99+F99+G99+H99+I99</f>
        <v>0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>
        <v>153204.85</v>
      </c>
      <c r="Z99" s="42">
        <v>141800.18</v>
      </c>
      <c r="AA99" s="42"/>
      <c r="AB99" s="42"/>
      <c r="AC99" s="42"/>
      <c r="AD99"/>
      <c r="AE99" s="10"/>
      <c r="AF99"/>
      <c r="AG99" s="10"/>
      <c r="AH99" s="41"/>
      <c r="AI99" s="6"/>
      <c r="AJ99" s="6"/>
      <c r="AK99" s="6"/>
      <c r="AL99" s="6"/>
      <c r="AM99" s="6"/>
      <c r="AN99" s="6"/>
      <c r="AO99" s="6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8.75">
      <c r="A100" s="71">
        <f t="shared" si="1"/>
        <v>90</v>
      </c>
      <c r="B100" s="76" t="s">
        <v>114</v>
      </c>
      <c r="C100" s="75">
        <v>7606528.88</v>
      </c>
      <c r="D100" s="75">
        <v>7327699.7</v>
      </c>
      <c r="E100" s="75"/>
      <c r="F100" s="75">
        <v>7327699.7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>
        <v>278829.18</v>
      </c>
      <c r="Z100" s="42">
        <v>124792.12</v>
      </c>
      <c r="AA100" s="42"/>
      <c r="AB100" s="42"/>
      <c r="AC100" s="42"/>
      <c r="AD100"/>
      <c r="AE100" s="10"/>
      <c r="AF100"/>
      <c r="AG100" s="10"/>
      <c r="AH100" s="41"/>
      <c r="AI100" s="6"/>
      <c r="AJ100" s="6"/>
      <c r="AK100" s="6"/>
      <c r="AL100" s="6"/>
      <c r="AM100" s="6"/>
      <c r="AN100" s="6"/>
      <c r="AO100" s="6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8.75">
      <c r="A101" s="71">
        <f t="shared" si="1"/>
        <v>91</v>
      </c>
      <c r="B101" s="76" t="s">
        <v>115</v>
      </c>
      <c r="C101" s="75">
        <v>0</v>
      </c>
      <c r="D101" s="75">
        <f>E101+F101+G101+H101+I101</f>
        <v>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>
        <v>0</v>
      </c>
      <c r="Z101" s="42"/>
      <c r="AA101" s="42"/>
      <c r="AB101" s="42"/>
      <c r="AC101" s="42"/>
      <c r="AD101"/>
      <c r="AE101" s="10">
        <v>223486.58</v>
      </c>
      <c r="AF101"/>
      <c r="AG101" s="10"/>
      <c r="AH101" s="41"/>
      <c r="AI101" s="6"/>
      <c r="AJ101" s="6"/>
      <c r="AK101" s="6"/>
      <c r="AL101" s="6"/>
      <c r="AM101" s="6"/>
      <c r="AN101" s="6"/>
      <c r="AO101" s="6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8.75">
      <c r="A102" s="71">
        <f t="shared" si="1"/>
        <v>92</v>
      </c>
      <c r="B102" s="76" t="s">
        <v>116</v>
      </c>
      <c r="C102" s="75">
        <v>204913.78</v>
      </c>
      <c r="D102" s="75">
        <f>E102+F102+G102+H102+I102</f>
        <v>0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>
        <v>204913.78</v>
      </c>
      <c r="Z102" s="42"/>
      <c r="AA102" s="42"/>
      <c r="AB102" s="42"/>
      <c r="AC102" s="42"/>
      <c r="AD102"/>
      <c r="AE102" s="10"/>
      <c r="AF102"/>
      <c r="AG102" s="10">
        <v>204913.78</v>
      </c>
      <c r="AH102" s="41"/>
      <c r="AI102" s="6">
        <v>979010.59</v>
      </c>
      <c r="AJ102" s="6"/>
      <c r="AK102" s="6"/>
      <c r="AL102" s="6"/>
      <c r="AM102" s="6"/>
      <c r="AN102" s="6"/>
      <c r="AO102" s="6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8.75">
      <c r="A103" s="71">
        <f t="shared" si="1"/>
        <v>93</v>
      </c>
      <c r="B103" s="76" t="s">
        <v>117</v>
      </c>
      <c r="C103" s="75">
        <v>235350.07</v>
      </c>
      <c r="D103" s="75">
        <f>E103+F103+G103+H103+I103</f>
        <v>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>
        <v>235350.07</v>
      </c>
      <c r="Z103" s="42"/>
      <c r="AA103" s="42"/>
      <c r="AB103" s="42"/>
      <c r="AC103" s="42"/>
      <c r="AD103"/>
      <c r="AE103" s="10"/>
      <c r="AF103"/>
      <c r="AG103" s="10">
        <v>235350.07</v>
      </c>
      <c r="AH103" s="41"/>
      <c r="AI103" s="6">
        <v>473609.28</v>
      </c>
      <c r="AJ103" s="6"/>
      <c r="AK103" s="6"/>
      <c r="AL103" s="6"/>
      <c r="AM103" s="6"/>
      <c r="AN103" s="6"/>
      <c r="AO103" s="6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8.75">
      <c r="A104" s="71">
        <f t="shared" si="1"/>
        <v>94</v>
      </c>
      <c r="B104" s="76" t="s">
        <v>118</v>
      </c>
      <c r="C104" s="75">
        <v>237618.8</v>
      </c>
      <c r="D104" s="75">
        <f>E104+F104+G104+H104+I104</f>
        <v>0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>
        <v>237618.8</v>
      </c>
      <c r="Z104" s="42"/>
      <c r="AA104" s="42">
        <v>153646.68</v>
      </c>
      <c r="AB104" s="42">
        <v>118809.4</v>
      </c>
      <c r="AC104" s="42"/>
      <c r="AD104"/>
      <c r="AE104" s="10"/>
      <c r="AF104"/>
      <c r="AG104" s="10"/>
      <c r="AH104" s="41"/>
      <c r="AI104" s="6"/>
      <c r="AJ104" s="6"/>
      <c r="AK104" s="6"/>
      <c r="AL104" s="6"/>
      <c r="AM104" s="6"/>
      <c r="AN104" s="6"/>
      <c r="AO104" s="6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8.75">
      <c r="A105" s="71">
        <f t="shared" si="1"/>
        <v>95</v>
      </c>
      <c r="B105" s="76" t="s">
        <v>119</v>
      </c>
      <c r="C105" s="75">
        <v>3410940.16</v>
      </c>
      <c r="D105" s="75">
        <v>3184674.6</v>
      </c>
      <c r="E105" s="75"/>
      <c r="F105" s="75">
        <v>3184674.6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>
        <v>226265.56</v>
      </c>
      <c r="Z105" s="42">
        <v>102102.44</v>
      </c>
      <c r="AA105" s="42"/>
      <c r="AB105" s="42"/>
      <c r="AC105" s="42"/>
      <c r="AD105"/>
      <c r="AE105" s="10"/>
      <c r="AF105"/>
      <c r="AG105" s="10">
        <v>268914.38</v>
      </c>
      <c r="AH105" s="41"/>
      <c r="AI105" s="6">
        <v>530759.51</v>
      </c>
      <c r="AJ105" s="6"/>
      <c r="AK105" s="6"/>
      <c r="AL105" s="6"/>
      <c r="AM105" s="6"/>
      <c r="AN105" s="6"/>
      <c r="AO105" s="6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8.75">
      <c r="A106" s="71">
        <f t="shared" si="1"/>
        <v>96</v>
      </c>
      <c r="B106" s="76" t="s">
        <v>120</v>
      </c>
      <c r="C106" s="75">
        <v>4206863.74</v>
      </c>
      <c r="D106" s="75">
        <v>4054931.6</v>
      </c>
      <c r="E106" s="75"/>
      <c r="F106" s="75">
        <v>4054931.6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>
        <v>151932.14</v>
      </c>
      <c r="Z106" s="42">
        <v>122509.01</v>
      </c>
      <c r="AA106" s="42"/>
      <c r="AB106" s="42"/>
      <c r="AC106" s="42"/>
      <c r="AD106"/>
      <c r="AE106" s="10"/>
      <c r="AF106"/>
      <c r="AG106" s="10"/>
      <c r="AH106" s="41"/>
      <c r="AI106" s="6"/>
      <c r="AJ106" s="6"/>
      <c r="AK106" s="6"/>
      <c r="AL106" s="6"/>
      <c r="AM106" s="6"/>
      <c r="AN106" s="6"/>
      <c r="AO106" s="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8.75">
      <c r="A107" s="71">
        <f t="shared" si="1"/>
        <v>97</v>
      </c>
      <c r="B107" s="76" t="s">
        <v>121</v>
      </c>
      <c r="C107" s="75">
        <v>199388.93</v>
      </c>
      <c r="D107" s="75">
        <f>E107+F107+G107+H107+I107</f>
        <v>0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>
        <v>199388.93</v>
      </c>
      <c r="Z107" s="42"/>
      <c r="AA107" s="42"/>
      <c r="AB107" s="42"/>
      <c r="AC107" s="42"/>
      <c r="AD107"/>
      <c r="AE107" s="10"/>
      <c r="AF107"/>
      <c r="AG107" s="10">
        <v>199388.93</v>
      </c>
      <c r="AH107" s="41"/>
      <c r="AI107" s="6">
        <v>535936.43</v>
      </c>
      <c r="AJ107" s="6"/>
      <c r="AK107" s="6"/>
      <c r="AL107" s="6"/>
      <c r="AM107" s="6"/>
      <c r="AN107" s="6"/>
      <c r="AO107" s="6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8.75">
      <c r="A108" s="71">
        <f t="shared" si="1"/>
        <v>98</v>
      </c>
      <c r="B108" s="76" t="s">
        <v>122</v>
      </c>
      <c r="C108" s="75">
        <v>112919.58</v>
      </c>
      <c r="D108" s="75">
        <f>E108+F108+G108+H108+I108</f>
        <v>0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>
        <v>112919.58</v>
      </c>
      <c r="Z108" s="42"/>
      <c r="AA108" s="42">
        <v>122617.74</v>
      </c>
      <c r="AB108" s="42">
        <v>105903.95</v>
      </c>
      <c r="AC108" s="42"/>
      <c r="AD108"/>
      <c r="AE108" s="10"/>
      <c r="AF108"/>
      <c r="AG108" s="10"/>
      <c r="AH108" s="41"/>
      <c r="AI108" s="6"/>
      <c r="AJ108" s="6"/>
      <c r="AK108" s="6"/>
      <c r="AL108" s="6"/>
      <c r="AM108" s="6"/>
      <c r="AN108" s="6"/>
      <c r="AO108" s="6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8.75">
      <c r="A109" s="71">
        <f t="shared" si="1"/>
        <v>99</v>
      </c>
      <c r="B109" s="76" t="s">
        <v>123</v>
      </c>
      <c r="C109" s="75">
        <v>4456976.58</v>
      </c>
      <c r="D109" s="75">
        <v>4098711.4</v>
      </c>
      <c r="E109" s="75"/>
      <c r="F109" s="75">
        <v>4098711.4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>
        <v>358265.18</v>
      </c>
      <c r="Z109" s="42">
        <v>118182.46</v>
      </c>
      <c r="AA109" s="42"/>
      <c r="AB109" s="42">
        <v>124106.64</v>
      </c>
      <c r="AC109" s="42"/>
      <c r="AD109"/>
      <c r="AE109" s="10"/>
      <c r="AF109"/>
      <c r="AG109" s="10"/>
      <c r="AH109" s="41"/>
      <c r="AI109" s="6"/>
      <c r="AJ109" s="6"/>
      <c r="AK109" s="6"/>
      <c r="AL109" s="6"/>
      <c r="AM109" s="6"/>
      <c r="AN109" s="6"/>
      <c r="AO109" s="6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8.75">
      <c r="A110" s="71">
        <f t="shared" si="1"/>
        <v>100</v>
      </c>
      <c r="B110" s="76" t="s">
        <v>124</v>
      </c>
      <c r="C110" s="75">
        <v>5609805.01</v>
      </c>
      <c r="D110" s="75">
        <v>5373312.4</v>
      </c>
      <c r="E110" s="75">
        <v>919023.6</v>
      </c>
      <c r="F110" s="75">
        <v>4454288.8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>
        <v>236492.61</v>
      </c>
      <c r="Z110" s="42">
        <v>105679.79</v>
      </c>
      <c r="AA110" s="42"/>
      <c r="AB110" s="42"/>
      <c r="AC110" s="42"/>
      <c r="AD110"/>
      <c r="AE110" s="10"/>
      <c r="AF110" s="10"/>
      <c r="AG110" s="41"/>
      <c r="AH110" s="6"/>
      <c r="AI110" s="6"/>
      <c r="AJ110" s="6"/>
      <c r="AK110" s="6"/>
      <c r="AL110" s="6"/>
      <c r="AM110" s="6"/>
      <c r="AN110" s="6"/>
      <c r="AO110" s="6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5.5" customHeight="1">
      <c r="A111" s="73" t="s">
        <v>125</v>
      </c>
      <c r="B111" s="80"/>
      <c r="C111" s="75">
        <f aca="true" t="shared" si="8" ref="C111:S111">SUM(C11:C110)</f>
        <v>106522311.02999999</v>
      </c>
      <c r="D111" s="75">
        <f t="shared" si="8"/>
        <v>57344989.2</v>
      </c>
      <c r="E111" s="75">
        <f t="shared" si="8"/>
        <v>9536065.2</v>
      </c>
      <c r="F111" s="75">
        <f t="shared" si="8"/>
        <v>47808924</v>
      </c>
      <c r="G111" s="75">
        <f t="shared" si="8"/>
        <v>0</v>
      </c>
      <c r="H111" s="75">
        <f t="shared" si="8"/>
        <v>0</v>
      </c>
      <c r="I111" s="75">
        <f t="shared" si="8"/>
        <v>0</v>
      </c>
      <c r="J111" s="75">
        <f t="shared" si="8"/>
        <v>0</v>
      </c>
      <c r="K111" s="75">
        <f t="shared" si="8"/>
        <v>0</v>
      </c>
      <c r="L111" s="75">
        <f t="shared" si="8"/>
        <v>0</v>
      </c>
      <c r="M111" s="75">
        <f t="shared" si="8"/>
        <v>675</v>
      </c>
      <c r="N111" s="75">
        <f t="shared" si="8"/>
        <v>20144618.4</v>
      </c>
      <c r="O111" s="75">
        <f t="shared" si="8"/>
        <v>13</v>
      </c>
      <c r="P111" s="75">
        <f t="shared" si="8"/>
        <v>5818323.6</v>
      </c>
      <c r="Q111" s="75">
        <f t="shared" si="8"/>
        <v>0</v>
      </c>
      <c r="R111" s="75">
        <f t="shared" si="8"/>
        <v>0</v>
      </c>
      <c r="S111" s="75">
        <f t="shared" si="8"/>
        <v>0</v>
      </c>
      <c r="T111" s="75"/>
      <c r="U111" s="75"/>
      <c r="V111" s="75">
        <f>SUM(V11:V110)</f>
        <v>0</v>
      </c>
      <c r="W111" s="75">
        <f>SUM(W11:W110)</f>
        <v>0</v>
      </c>
      <c r="X111" s="75">
        <f>SUM(X11:X110)</f>
        <v>1532712</v>
      </c>
      <c r="Y111" s="75">
        <f>SUM(Y11:Y110)</f>
        <v>21681667.83</v>
      </c>
      <c r="Z111" s="42"/>
      <c r="AA111" s="42"/>
      <c r="AB111" s="42"/>
      <c r="AC111"/>
      <c r="AD111"/>
      <c r="AE111" s="10"/>
      <c r="AF111" s="10"/>
      <c r="AG111" s="41"/>
      <c r="AH111" s="6"/>
      <c r="AI111" s="6"/>
      <c r="AJ111" s="6"/>
      <c r="AK111" s="6"/>
      <c r="AL111" s="6"/>
      <c r="AM111" s="6"/>
      <c r="AN111" s="6"/>
      <c r="AO111" s="6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" s="82" customFormat="1" ht="27.75" customHeight="1">
      <c r="A112" s="119" t="s">
        <v>127</v>
      </c>
      <c r="B112" s="119"/>
      <c r="C112" s="81">
        <f>(C111-Y111)*2.14/100</f>
        <v>1815589.76448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</row>
    <row r="113" spans="1:25" ht="35.25" customHeight="1">
      <c r="A113" s="120" t="s">
        <v>128</v>
      </c>
      <c r="B113" s="120"/>
      <c r="C113" s="81">
        <f>C111+C112</f>
        <v>108337900.79447998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</sheetData>
  <sheetProtection selectLockedCells="1" selectUnlockedCells="1"/>
  <autoFilter ref="A9:AX114"/>
  <mergeCells count="27">
    <mergeCell ref="J5:J7"/>
    <mergeCell ref="K5:K7"/>
    <mergeCell ref="L5:L7"/>
    <mergeCell ref="A112:B112"/>
    <mergeCell ref="A113:B113"/>
    <mergeCell ref="D5:D7"/>
    <mergeCell ref="E5:E7"/>
    <mergeCell ref="F5:F7"/>
    <mergeCell ref="G5:G7"/>
    <mergeCell ref="H5:H7"/>
    <mergeCell ref="I5:I7"/>
    <mergeCell ref="X4:X7"/>
    <mergeCell ref="Y4:Y7"/>
    <mergeCell ref="AG4:AG8"/>
    <mergeCell ref="AH4:AH8"/>
    <mergeCell ref="AI4:AI8"/>
    <mergeCell ref="AJ4:AJ9"/>
    <mergeCell ref="A1:Y1"/>
    <mergeCell ref="AF2:AH2"/>
    <mergeCell ref="A3:A7"/>
    <mergeCell ref="D4:I4"/>
    <mergeCell ref="J4:L4"/>
    <mergeCell ref="M4:N7"/>
    <mergeCell ref="O4:P7"/>
    <mergeCell ref="Q4:R7"/>
    <mergeCell ref="T4:U7"/>
    <mergeCell ref="V4:W7"/>
  </mergeCells>
  <printOptions/>
  <pageMargins left="0.2361111111111111" right="0.2361111111111111" top="0.5513888888888889" bottom="0.39375" header="0.5118055555555555" footer="0.2798611111111111"/>
  <pageSetup horizontalDpi="300" verticalDpi="300" orientation="landscape" paperSize="9" scale="35"/>
  <headerFooter alignWithMargins="0">
    <oddFooter>&amp;CСтраница &amp;P&amp;RРаздел III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18"/>
  <sheetViews>
    <sheetView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17" sqref="R17"/>
    </sheetView>
  </sheetViews>
  <sheetFormatPr defaultColWidth="9.140625" defaultRowHeight="15"/>
  <cols>
    <col min="1" max="1" width="9.00390625" style="83" customWidth="1"/>
    <col min="2" max="2" width="43.7109375" style="84" customWidth="1"/>
    <col min="3" max="3" width="20.00390625" style="10" customWidth="1"/>
    <col min="4" max="4" width="16.421875" style="10" customWidth="1"/>
    <col min="5" max="5" width="15.8515625" style="10" customWidth="1"/>
    <col min="6" max="6" width="16.57421875" style="10" customWidth="1"/>
    <col min="7" max="7" width="15.7109375" style="10" customWidth="1"/>
    <col min="8" max="8" width="15.421875" style="10" customWidth="1"/>
    <col min="9" max="9" width="15.8515625" style="10" customWidth="1"/>
    <col min="10" max="10" width="0" style="85" hidden="1" customWidth="1"/>
    <col min="11" max="12" width="0" style="10" hidden="1" customWidth="1"/>
    <col min="13" max="13" width="11.140625" style="10" customWidth="1"/>
    <col min="14" max="14" width="18.8515625" style="10" customWidth="1"/>
    <col min="15" max="15" width="11.140625" style="10" customWidth="1"/>
    <col min="16" max="16" width="18.421875" style="10" customWidth="1"/>
    <col min="17" max="17" width="13.00390625" style="10" customWidth="1"/>
    <col min="18" max="18" width="20.140625" style="10" customWidth="1"/>
    <col min="19" max="19" width="14.421875" style="10" customWidth="1"/>
    <col min="20" max="20" width="12.421875" style="10" customWidth="1"/>
    <col min="21" max="21" width="16.8515625" style="10" customWidth="1"/>
    <col min="22" max="22" width="14.28125" style="10" customWidth="1"/>
    <col min="23" max="23" width="16.8515625" style="10" customWidth="1"/>
    <col min="24" max="36" width="0" style="82" hidden="1" customWidth="1"/>
    <col min="37" max="16384" width="9.140625" style="82" customWidth="1"/>
  </cols>
  <sheetData>
    <row r="1" spans="1:256" ht="15.75">
      <c r="A1" s="106" t="s">
        <v>166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38"/>
      <c r="Y1" s="38"/>
      <c r="Z1" s="38"/>
      <c r="AA1" s="38"/>
      <c r="AB1" s="6"/>
      <c r="AC1" s="6"/>
      <c r="AD1" s="6"/>
      <c r="AE1" s="6"/>
      <c r="AF1" s="6"/>
      <c r="AG1" s="6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>
      <c r="A2" s="9"/>
      <c r="B2" s="39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10"/>
      <c r="Y2" s="10"/>
      <c r="Z2" s="41"/>
      <c r="AA2" s="6"/>
      <c r="AB2" s="6"/>
      <c r="AC2" s="6"/>
      <c r="AD2" s="107" t="s">
        <v>130</v>
      </c>
      <c r="AE2" s="107"/>
      <c r="AF2" s="107"/>
      <c r="AG2" s="6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.75" customHeight="1">
      <c r="A3" s="108" t="s">
        <v>3</v>
      </c>
      <c r="B3" s="108" t="s">
        <v>4</v>
      </c>
      <c r="C3" s="103" t="s">
        <v>131</v>
      </c>
      <c r="D3" s="121" t="s">
        <v>132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42"/>
      <c r="Y3" s="43"/>
      <c r="Z3" s="41"/>
      <c r="AA3" s="6"/>
      <c r="AB3" s="6"/>
      <c r="AC3" s="6"/>
      <c r="AD3" s="6"/>
      <c r="AE3" s="6"/>
      <c r="AF3" s="6"/>
      <c r="AG3" s="6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7.25" customHeight="1">
      <c r="A4" s="108"/>
      <c r="B4" s="108"/>
      <c r="C4" s="103"/>
      <c r="D4" s="103" t="s">
        <v>133</v>
      </c>
      <c r="E4" s="103"/>
      <c r="F4" s="103"/>
      <c r="G4" s="103"/>
      <c r="H4" s="103"/>
      <c r="I4" s="103"/>
      <c r="J4" s="103" t="s">
        <v>158</v>
      </c>
      <c r="K4" s="103"/>
      <c r="L4" s="103"/>
      <c r="M4" s="103" t="s">
        <v>134</v>
      </c>
      <c r="N4" s="103"/>
      <c r="O4" s="103" t="s">
        <v>135</v>
      </c>
      <c r="P4" s="103"/>
      <c r="Q4" s="103" t="s">
        <v>136</v>
      </c>
      <c r="R4" s="103"/>
      <c r="S4" s="103" t="s">
        <v>137</v>
      </c>
      <c r="T4" s="103" t="s">
        <v>138</v>
      </c>
      <c r="U4" s="103"/>
      <c r="V4" s="103" t="s">
        <v>139</v>
      </c>
      <c r="W4" s="103" t="s">
        <v>140</v>
      </c>
      <c r="X4" s="86"/>
      <c r="Y4" s="14"/>
      <c r="Z4" s="14"/>
      <c r="AA4" s="14"/>
      <c r="AB4" s="14"/>
      <c r="AC4" s="14"/>
      <c r="AD4" s="108" t="s">
        <v>141</v>
      </c>
      <c r="AE4" s="108" t="s">
        <v>142</v>
      </c>
      <c r="AF4" s="108" t="s">
        <v>143</v>
      </c>
      <c r="AG4" s="6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 s="108"/>
      <c r="B5" s="108"/>
      <c r="C5" s="103"/>
      <c r="D5" s="103" t="s">
        <v>144</v>
      </c>
      <c r="E5" s="103" t="s">
        <v>145</v>
      </c>
      <c r="F5" s="103" t="s">
        <v>146</v>
      </c>
      <c r="G5" s="103" t="s">
        <v>147</v>
      </c>
      <c r="H5" s="103" t="s">
        <v>148</v>
      </c>
      <c r="I5" s="103" t="s">
        <v>149</v>
      </c>
      <c r="J5" s="122"/>
      <c r="K5" s="103" t="s">
        <v>161</v>
      </c>
      <c r="L5" s="103" t="s">
        <v>162</v>
      </c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86"/>
      <c r="Y5" s="14"/>
      <c r="Z5" s="14"/>
      <c r="AA5" s="14"/>
      <c r="AB5" s="14"/>
      <c r="AC5" s="14"/>
      <c r="AD5" s="108"/>
      <c r="AE5" s="108"/>
      <c r="AF5" s="108"/>
      <c r="AG5" s="6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108"/>
      <c r="B6" s="108"/>
      <c r="C6" s="103"/>
      <c r="D6" s="103"/>
      <c r="E6" s="103"/>
      <c r="F6" s="103"/>
      <c r="G6" s="103"/>
      <c r="H6" s="103"/>
      <c r="I6" s="103"/>
      <c r="J6" s="12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86" t="s">
        <v>150</v>
      </c>
      <c r="Y6" s="14" t="s">
        <v>151</v>
      </c>
      <c r="Z6" s="14" t="s">
        <v>152</v>
      </c>
      <c r="AA6" s="14" t="s">
        <v>153</v>
      </c>
      <c r="AB6" s="14" t="s">
        <v>154</v>
      </c>
      <c r="AC6" s="14"/>
      <c r="AD6" s="108"/>
      <c r="AE6" s="108"/>
      <c r="AF6" s="108"/>
      <c r="AG6" s="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08"/>
      <c r="B7" s="108"/>
      <c r="C7" s="103"/>
      <c r="D7" s="103"/>
      <c r="E7" s="103"/>
      <c r="F7" s="103"/>
      <c r="G7" s="103"/>
      <c r="H7" s="103"/>
      <c r="I7" s="103"/>
      <c r="J7" s="122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86"/>
      <c r="Y7" s="14"/>
      <c r="Z7" s="14"/>
      <c r="AA7" s="14"/>
      <c r="AB7" s="14"/>
      <c r="AC7" s="14"/>
      <c r="AD7" s="108"/>
      <c r="AE7" s="108"/>
      <c r="AF7" s="108"/>
      <c r="AG7" s="6" t="s">
        <v>160</v>
      </c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15"/>
      <c r="B8" s="12"/>
      <c r="C8" s="14" t="s">
        <v>17</v>
      </c>
      <c r="D8" s="14" t="s">
        <v>17</v>
      </c>
      <c r="E8" s="14" t="s">
        <v>17</v>
      </c>
      <c r="F8" s="14" t="s">
        <v>17</v>
      </c>
      <c r="G8" s="14" t="s">
        <v>17</v>
      </c>
      <c r="H8" s="14" t="s">
        <v>17</v>
      </c>
      <c r="I8" s="14" t="s">
        <v>17</v>
      </c>
      <c r="J8" s="87" t="s">
        <v>165</v>
      </c>
      <c r="K8" s="14" t="s">
        <v>17</v>
      </c>
      <c r="L8" s="14" t="s">
        <v>17</v>
      </c>
      <c r="M8" s="14" t="s">
        <v>155</v>
      </c>
      <c r="N8" s="14" t="s">
        <v>17</v>
      </c>
      <c r="O8" s="14" t="s">
        <v>155</v>
      </c>
      <c r="P8" s="14" t="s">
        <v>17</v>
      </c>
      <c r="Q8" s="14" t="s">
        <v>155</v>
      </c>
      <c r="R8" s="14" t="s">
        <v>17</v>
      </c>
      <c r="S8" s="14" t="s">
        <v>17</v>
      </c>
      <c r="T8" s="14" t="s">
        <v>156</v>
      </c>
      <c r="U8" s="14" t="s">
        <v>17</v>
      </c>
      <c r="V8" s="14" t="s">
        <v>17</v>
      </c>
      <c r="W8" s="14" t="s">
        <v>17</v>
      </c>
      <c r="X8" s="86"/>
      <c r="Y8" s="14"/>
      <c r="Z8" s="14"/>
      <c r="AA8" s="14"/>
      <c r="AB8" s="14"/>
      <c r="AC8" s="14"/>
      <c r="AD8" s="108"/>
      <c r="AE8" s="108"/>
      <c r="AF8" s="108"/>
      <c r="AG8" s="9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19">
        <v>1</v>
      </c>
      <c r="B9" s="16">
        <v>2</v>
      </c>
      <c r="C9" s="19">
        <v>3</v>
      </c>
      <c r="D9" s="16">
        <v>4</v>
      </c>
      <c r="E9" s="19">
        <v>5</v>
      </c>
      <c r="F9" s="16">
        <v>6</v>
      </c>
      <c r="G9" s="19">
        <v>7</v>
      </c>
      <c r="H9" s="16">
        <v>8</v>
      </c>
      <c r="I9" s="19">
        <v>9</v>
      </c>
      <c r="J9" s="87">
        <v>10</v>
      </c>
      <c r="K9" s="19">
        <v>11</v>
      </c>
      <c r="L9" s="16">
        <v>12</v>
      </c>
      <c r="M9" s="19">
        <v>13</v>
      </c>
      <c r="N9" s="16">
        <v>14</v>
      </c>
      <c r="O9" s="19">
        <v>15</v>
      </c>
      <c r="P9" s="16">
        <v>16</v>
      </c>
      <c r="Q9" s="19">
        <v>17</v>
      </c>
      <c r="R9" s="16">
        <v>18</v>
      </c>
      <c r="S9" s="19">
        <v>19</v>
      </c>
      <c r="T9" s="16">
        <v>20</v>
      </c>
      <c r="U9" s="19">
        <v>21</v>
      </c>
      <c r="V9" s="16">
        <v>22</v>
      </c>
      <c r="W9" s="19">
        <v>23</v>
      </c>
      <c r="X9" s="47"/>
      <c r="Y9" s="48"/>
      <c r="Z9" s="48"/>
      <c r="AA9" s="49"/>
      <c r="AB9" s="8"/>
      <c r="AC9" s="8"/>
      <c r="AD9" s="8"/>
      <c r="AE9" s="8"/>
      <c r="AF9" s="8"/>
      <c r="AG9" s="8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36" ht="15" customHeight="1">
      <c r="A10" s="104" t="s">
        <v>18</v>
      </c>
      <c r="B10" s="104"/>
      <c r="C10" s="21"/>
      <c r="D10" s="21"/>
      <c r="E10" s="21"/>
      <c r="F10" s="21"/>
      <c r="G10" s="21"/>
      <c r="H10" s="21"/>
      <c r="I10" s="21"/>
      <c r="J10" s="18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42"/>
      <c r="Y10" s="42"/>
      <c r="Z10" s="42"/>
      <c r="AA10" s="42"/>
      <c r="AB10" s="42"/>
      <c r="AC10" s="10"/>
      <c r="AD10" s="10"/>
      <c r="AE10" s="41"/>
      <c r="AF10" s="6"/>
      <c r="AG10" s="6"/>
      <c r="AH10" s="6"/>
      <c r="AI10" s="6"/>
      <c r="AJ10"/>
    </row>
    <row r="11" spans="1:36" ht="44.25" customHeight="1">
      <c r="A11" s="13">
        <v>1</v>
      </c>
      <c r="B11" s="23" t="s">
        <v>38</v>
      </c>
      <c r="C11" s="21">
        <f>D11+K11+L11+N11+P11+R11+S11+U11+V11+W11</f>
        <v>182039</v>
      </c>
      <c r="D11" s="21"/>
      <c r="E11" s="21"/>
      <c r="F11" s="21"/>
      <c r="G11" s="21"/>
      <c r="H11" s="21"/>
      <c r="I11" s="21"/>
      <c r="J11" s="18"/>
      <c r="K11" s="21"/>
      <c r="L11" s="21"/>
      <c r="M11" s="21"/>
      <c r="N11" s="21"/>
      <c r="O11" s="21"/>
      <c r="P11" s="21"/>
      <c r="Q11" s="21">
        <v>13</v>
      </c>
      <c r="R11" s="21">
        <f>Q11*(10362+3641)</f>
        <v>182039</v>
      </c>
      <c r="S11" s="21"/>
      <c r="T11" s="21"/>
      <c r="U11" s="21"/>
      <c r="V11" s="21"/>
      <c r="W11" s="21"/>
      <c r="X11" s="42"/>
      <c r="Y11" s="42"/>
      <c r="Z11" s="42"/>
      <c r="AA11" s="42"/>
      <c r="AB11" s="42"/>
      <c r="AC11" s="10"/>
      <c r="AD11" s="10"/>
      <c r="AE11" s="41"/>
      <c r="AF11" s="6"/>
      <c r="AG11" s="6"/>
      <c r="AH11" s="6"/>
      <c r="AI11" s="6"/>
      <c r="AJ11"/>
    </row>
    <row r="12" spans="1:36" ht="44.25" customHeight="1">
      <c r="A12" s="13">
        <f>A11+1</f>
        <v>2</v>
      </c>
      <c r="B12" s="23" t="s">
        <v>39</v>
      </c>
      <c r="C12" s="21">
        <f>D12+K12+L12+N12+P12+R12+S12+U12+V12+W12</f>
        <v>182039</v>
      </c>
      <c r="D12" s="21"/>
      <c r="E12" s="21"/>
      <c r="F12" s="21"/>
      <c r="G12" s="21"/>
      <c r="H12" s="21"/>
      <c r="I12" s="21"/>
      <c r="J12" s="18"/>
      <c r="K12" s="21"/>
      <c r="L12" s="21"/>
      <c r="M12" s="21"/>
      <c r="N12" s="21"/>
      <c r="O12" s="21"/>
      <c r="P12" s="21"/>
      <c r="Q12" s="21">
        <v>13</v>
      </c>
      <c r="R12" s="21">
        <f>Q12*(10362+3641)</f>
        <v>182039</v>
      </c>
      <c r="S12" s="21"/>
      <c r="T12" s="21"/>
      <c r="U12" s="21"/>
      <c r="V12" s="21"/>
      <c r="W12" s="21"/>
      <c r="X12" s="42"/>
      <c r="Y12" s="42"/>
      <c r="Z12" s="42"/>
      <c r="AA12" s="42"/>
      <c r="AB12" s="42"/>
      <c r="AC12" s="10"/>
      <c r="AD12" s="10"/>
      <c r="AE12" s="41"/>
      <c r="AF12" s="6"/>
      <c r="AG12" s="6"/>
      <c r="AH12" s="6"/>
      <c r="AI12" s="6"/>
      <c r="AJ12"/>
    </row>
    <row r="13" spans="1:36" ht="44.25" customHeight="1">
      <c r="A13" s="13">
        <f>A12+1</f>
        <v>3</v>
      </c>
      <c r="B13" s="23" t="s">
        <v>46</v>
      </c>
      <c r="C13" s="21">
        <f>D13+K13+L13+N13+P13+R13+S13+U13+V13+W13</f>
        <v>182039</v>
      </c>
      <c r="D13" s="21"/>
      <c r="E13" s="21"/>
      <c r="F13" s="21"/>
      <c r="G13" s="21"/>
      <c r="H13" s="21"/>
      <c r="I13" s="21"/>
      <c r="J13" s="18"/>
      <c r="K13" s="21"/>
      <c r="L13" s="21"/>
      <c r="M13" s="21"/>
      <c r="N13" s="21"/>
      <c r="O13" s="21"/>
      <c r="P13" s="21"/>
      <c r="Q13" s="21">
        <v>13</v>
      </c>
      <c r="R13" s="21">
        <f>Q13*(10362+3641)</f>
        <v>182039</v>
      </c>
      <c r="S13" s="21"/>
      <c r="T13" s="21"/>
      <c r="U13" s="21"/>
      <c r="V13" s="21"/>
      <c r="W13" s="21"/>
      <c r="X13" s="42"/>
      <c r="Y13" s="42"/>
      <c r="Z13" s="42"/>
      <c r="AA13" s="42"/>
      <c r="AB13" s="42"/>
      <c r="AC13" s="10"/>
      <c r="AD13" s="10"/>
      <c r="AE13" s="41"/>
      <c r="AF13" s="6"/>
      <c r="AG13" s="6"/>
      <c r="AH13" s="6"/>
      <c r="AI13" s="6"/>
      <c r="AJ13"/>
    </row>
    <row r="14" spans="1:36" ht="44.25" customHeight="1">
      <c r="A14" s="13">
        <f>A13+1</f>
        <v>4</v>
      </c>
      <c r="B14" s="23" t="s">
        <v>115</v>
      </c>
      <c r="C14" s="21">
        <f>D14+K14+L14+N14+P14+R14+S14+U14+V14+W14</f>
        <v>182039</v>
      </c>
      <c r="D14" s="21"/>
      <c r="E14" s="21"/>
      <c r="F14" s="21"/>
      <c r="G14" s="21"/>
      <c r="H14" s="21"/>
      <c r="I14" s="21"/>
      <c r="J14" s="18"/>
      <c r="K14" s="21"/>
      <c r="L14" s="21"/>
      <c r="M14" s="21"/>
      <c r="N14" s="21"/>
      <c r="O14" s="21"/>
      <c r="P14" s="21"/>
      <c r="Q14" s="21">
        <v>13</v>
      </c>
      <c r="R14" s="21">
        <f>Q14*(10362+3641)</f>
        <v>182039</v>
      </c>
      <c r="S14" s="21"/>
      <c r="T14" s="21"/>
      <c r="U14" s="21"/>
      <c r="V14" s="21"/>
      <c r="W14" s="21"/>
      <c r="X14" s="42"/>
      <c r="Y14" s="42"/>
      <c r="Z14" s="42"/>
      <c r="AA14" s="42"/>
      <c r="AB14" s="10"/>
      <c r="AC14"/>
      <c r="AD14" s="10"/>
      <c r="AE14" s="41"/>
      <c r="AF14" s="6"/>
      <c r="AG14" s="6"/>
      <c r="AH14" s="6"/>
      <c r="AI14" s="6"/>
      <c r="AJ14"/>
    </row>
    <row r="15" spans="1:36" ht="44.25" customHeight="1">
      <c r="A15" s="13">
        <f>A14+1</f>
        <v>5</v>
      </c>
      <c r="B15" s="23" t="s">
        <v>119</v>
      </c>
      <c r="C15" s="21">
        <f>D15+K15+L15+N15+P15+R15+S15+U15+V15+W15</f>
        <v>182039</v>
      </c>
      <c r="D15" s="21"/>
      <c r="E15" s="21"/>
      <c r="F15" s="21"/>
      <c r="G15" s="21"/>
      <c r="H15" s="21"/>
      <c r="I15" s="21"/>
      <c r="J15" s="18"/>
      <c r="K15" s="21"/>
      <c r="L15" s="21"/>
      <c r="M15" s="21"/>
      <c r="N15" s="21"/>
      <c r="O15" s="21"/>
      <c r="P15" s="21"/>
      <c r="Q15" s="21">
        <v>13</v>
      </c>
      <c r="R15" s="21">
        <f>Q15*(10362+3641)</f>
        <v>182039</v>
      </c>
      <c r="S15" s="21"/>
      <c r="T15" s="21"/>
      <c r="U15" s="21"/>
      <c r="V15" s="21"/>
      <c r="W15" s="21"/>
      <c r="X15" s="42"/>
      <c r="Y15" s="42"/>
      <c r="Z15" s="42"/>
      <c r="AA15" s="42"/>
      <c r="AB15" s="42"/>
      <c r="AC15" s="10"/>
      <c r="AD15" s="10"/>
      <c r="AE15" s="41"/>
      <c r="AF15" s="6"/>
      <c r="AG15" s="6"/>
      <c r="AH15" s="6"/>
      <c r="AI15" s="6"/>
      <c r="AJ15"/>
    </row>
    <row r="16" spans="1:36" ht="25.5" customHeight="1">
      <c r="A16" s="105" t="s">
        <v>125</v>
      </c>
      <c r="B16" s="105"/>
      <c r="C16" s="21">
        <f aca="true" t="shared" si="0" ref="C16:W16">SUM(C11:C15)</f>
        <v>910195</v>
      </c>
      <c r="D16" s="21">
        <f t="shared" si="0"/>
        <v>0</v>
      </c>
      <c r="E16" s="21">
        <f t="shared" si="0"/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18">
        <f t="shared" si="0"/>
        <v>0</v>
      </c>
      <c r="K16" s="21">
        <f t="shared" si="0"/>
        <v>0</v>
      </c>
      <c r="L16" s="21">
        <f t="shared" si="0"/>
        <v>0</v>
      </c>
      <c r="M16" s="21">
        <f t="shared" si="0"/>
        <v>0</v>
      </c>
      <c r="N16" s="21">
        <f t="shared" si="0"/>
        <v>0</v>
      </c>
      <c r="O16" s="21">
        <f t="shared" si="0"/>
        <v>0</v>
      </c>
      <c r="P16" s="21">
        <f t="shared" si="0"/>
        <v>0</v>
      </c>
      <c r="Q16" s="21">
        <f t="shared" si="0"/>
        <v>65</v>
      </c>
      <c r="R16" s="21">
        <f t="shared" si="0"/>
        <v>910195</v>
      </c>
      <c r="S16" s="21">
        <f t="shared" si="0"/>
        <v>0</v>
      </c>
      <c r="T16" s="21">
        <f t="shared" si="0"/>
        <v>0</v>
      </c>
      <c r="U16" s="21">
        <f t="shared" si="0"/>
        <v>0</v>
      </c>
      <c r="V16" s="21">
        <f t="shared" si="0"/>
        <v>0</v>
      </c>
      <c r="W16" s="21">
        <f t="shared" si="0"/>
        <v>0</v>
      </c>
      <c r="X16" s="52"/>
      <c r="Y16" s="42"/>
      <c r="Z16" s="42"/>
      <c r="AA16" s="42"/>
      <c r="AB16" s="42"/>
      <c r="AC16" s="10"/>
      <c r="AD16" s="10"/>
      <c r="AE16" s="41"/>
      <c r="AF16" s="6"/>
      <c r="AG16" s="6"/>
      <c r="AH16" s="6"/>
      <c r="AI16" s="6"/>
      <c r="AJ16"/>
    </row>
    <row r="17" spans="1:23" ht="25.5" customHeight="1">
      <c r="A17" s="123" t="s">
        <v>127</v>
      </c>
      <c r="B17" s="123"/>
      <c r="C17" s="88">
        <f>(C16*2.14/100)</f>
        <v>19478.173</v>
      </c>
      <c r="D17" s="88"/>
      <c r="E17" s="88"/>
      <c r="F17" s="88"/>
      <c r="G17" s="88"/>
      <c r="H17" s="88"/>
      <c r="I17" s="88"/>
      <c r="J17" s="89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1:23" ht="37.5" customHeight="1">
      <c r="A18" s="124" t="s">
        <v>128</v>
      </c>
      <c r="B18" s="124"/>
      <c r="C18" s="88">
        <f>C16+C17</f>
        <v>929673.173</v>
      </c>
      <c r="D18" s="88"/>
      <c r="E18" s="88"/>
      <c r="F18" s="88"/>
      <c r="G18" s="88"/>
      <c r="H18" s="88"/>
      <c r="I18" s="88"/>
      <c r="J18" s="89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</sheetData>
  <sheetProtection selectLockedCells="1" selectUnlockedCells="1"/>
  <autoFilter ref="A9:AG18"/>
  <mergeCells count="31">
    <mergeCell ref="L5:L7"/>
    <mergeCell ref="A10:B10"/>
    <mergeCell ref="A16:B16"/>
    <mergeCell ref="A17:B17"/>
    <mergeCell ref="A18:B18"/>
    <mergeCell ref="AE4:AE8"/>
    <mergeCell ref="AF4:AF8"/>
    <mergeCell ref="D5:D7"/>
    <mergeCell ref="E5:E7"/>
    <mergeCell ref="F5:F7"/>
    <mergeCell ref="G5:G7"/>
    <mergeCell ref="H5:H7"/>
    <mergeCell ref="I5:I7"/>
    <mergeCell ref="J5:J7"/>
    <mergeCell ref="K5:K7"/>
    <mergeCell ref="Q4:R7"/>
    <mergeCell ref="S4:S7"/>
    <mergeCell ref="T4:U7"/>
    <mergeCell ref="V4:V7"/>
    <mergeCell ref="W4:W7"/>
    <mergeCell ref="AD4:AD8"/>
    <mergeCell ref="A1:W1"/>
    <mergeCell ref="AD2:AF2"/>
    <mergeCell ref="A3:A7"/>
    <mergeCell ref="B3:B7"/>
    <mergeCell ref="C3:C7"/>
    <mergeCell ref="D3:W3"/>
    <mergeCell ref="D4:I4"/>
    <mergeCell ref="J4:L4"/>
    <mergeCell ref="M4:N7"/>
    <mergeCell ref="O4:P7"/>
  </mergeCells>
  <printOptions/>
  <pageMargins left="0.2361111111111111" right="0.2361111111111111" top="0.5513888888888889" bottom="0.39375" header="0.5118055555555555" footer="0.25"/>
  <pageSetup fitToHeight="1" fitToWidth="1" horizontalDpi="300" verticalDpi="300" orientation="landscape" paperSize="9"/>
  <headerFooter alignWithMargins="0">
    <oddFooter>&amp;CСтраница &amp;P&amp;RРаздел  IV</oddFooter>
  </headerFooter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75" zoomScaleNormal="75" zoomScalePageLayoutView="0" workbookViewId="0" topLeftCell="A1">
      <selection activeCell="IV17" sqref="IV17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3:G31"/>
  <sheetViews>
    <sheetView zoomScale="75" zoomScaleNormal="75" zoomScalePageLayoutView="0" workbookViewId="0" topLeftCell="A1">
      <selection activeCell="D34" sqref="D34"/>
    </sheetView>
  </sheetViews>
  <sheetFormatPr defaultColWidth="9.140625" defaultRowHeight="15"/>
  <cols>
    <col min="1" max="1" width="24.421875" style="0" customWidth="1"/>
    <col min="3" max="3" width="17.28125" style="0" customWidth="1"/>
    <col min="4" max="4" width="16.57421875" style="0" customWidth="1"/>
    <col min="5" max="5" width="14.57421875" style="0" customWidth="1"/>
    <col min="6" max="6" width="17.8515625" style="0" customWidth="1"/>
    <col min="7" max="7" width="19.28125" style="0" customWidth="1"/>
  </cols>
  <sheetData>
    <row r="3" spans="2:7" ht="15">
      <c r="B3" t="s">
        <v>167</v>
      </c>
      <c r="C3" t="s">
        <v>168</v>
      </c>
      <c r="D3">
        <v>2020</v>
      </c>
      <c r="E3">
        <v>2021</v>
      </c>
      <c r="F3">
        <v>2022</v>
      </c>
      <c r="G3" t="s">
        <v>169</v>
      </c>
    </row>
    <row r="4" spans="1:7" ht="15">
      <c r="A4" t="s">
        <v>170</v>
      </c>
      <c r="C4" s="90">
        <f aca="true" t="shared" si="0" ref="C4:C21">D4+E4+F4</f>
        <v>0</v>
      </c>
      <c r="D4" s="90">
        <f>'2020'!C63</f>
        <v>0</v>
      </c>
      <c r="E4" s="90">
        <f>'2021'!C132</f>
        <v>0</v>
      </c>
      <c r="F4" s="90">
        <f>'2022'!C31</f>
        <v>0</v>
      </c>
      <c r="G4" s="90">
        <f>C4-'Раздел 1'!I174</f>
        <v>0</v>
      </c>
    </row>
    <row r="5" spans="1:7" ht="15">
      <c r="A5" t="s">
        <v>171</v>
      </c>
      <c r="C5" s="90">
        <f t="shared" si="0"/>
        <v>0</v>
      </c>
      <c r="D5" s="90">
        <f>'2020'!C87</f>
        <v>0</v>
      </c>
      <c r="E5" s="90">
        <f>'2021'!C186</f>
        <v>0</v>
      </c>
      <c r="F5" s="90">
        <f>'2022'!C55</f>
        <v>0</v>
      </c>
      <c r="G5" s="91">
        <f>C5-'Раздел 1'!I247</f>
        <v>0</v>
      </c>
    </row>
    <row r="6" spans="1:7" ht="15">
      <c r="A6" t="s">
        <v>172</v>
      </c>
      <c r="C6" s="90">
        <f t="shared" si="0"/>
        <v>0</v>
      </c>
      <c r="D6" s="90">
        <f>'2020'!C37</f>
        <v>0</v>
      </c>
      <c r="E6" s="90">
        <f>'2021'!C350</f>
        <v>0</v>
      </c>
      <c r="F6" s="90">
        <f>'2022'!C125</f>
        <v>0</v>
      </c>
      <c r="G6" s="90">
        <f>C6-'Раздел 1'!I462</f>
        <v>0</v>
      </c>
    </row>
    <row r="7" spans="1:7" ht="15">
      <c r="A7" t="s">
        <v>173</v>
      </c>
      <c r="C7" s="90">
        <f t="shared" si="0"/>
        <v>0</v>
      </c>
      <c r="D7" s="90">
        <f>'2020'!C73</f>
        <v>0</v>
      </c>
      <c r="E7" s="90">
        <f>'2021'!C233</f>
        <v>0</v>
      </c>
      <c r="F7" s="90">
        <f>'2022'!C236</f>
        <v>0</v>
      </c>
      <c r="G7" s="90">
        <f>C7-'Раздел 1'!I759</f>
        <v>0</v>
      </c>
    </row>
    <row r="8" spans="1:7" ht="15">
      <c r="A8" t="s">
        <v>174</v>
      </c>
      <c r="C8" s="90">
        <f t="shared" si="0"/>
        <v>0</v>
      </c>
      <c r="D8" s="90">
        <f>'2020'!C138</f>
        <v>0</v>
      </c>
      <c r="E8" s="90">
        <f>'2021'!C525</f>
        <v>0</v>
      </c>
      <c r="F8" s="90">
        <f>'2022'!C62</f>
        <v>0</v>
      </c>
      <c r="G8" s="90">
        <f>C8-'Раздел 1'!I1116</f>
        <v>0</v>
      </c>
    </row>
    <row r="9" spans="1:7" ht="15">
      <c r="A9" t="s">
        <v>175</v>
      </c>
      <c r="C9" s="90">
        <f t="shared" si="0"/>
        <v>0</v>
      </c>
      <c r="D9" s="90">
        <f>'2020'!C223</f>
        <v>0</v>
      </c>
      <c r="E9" s="90">
        <f>'2021'!C954</f>
        <v>0</v>
      </c>
      <c r="F9" s="90">
        <f>'2022'!C138</f>
        <v>0</v>
      </c>
      <c r="G9" s="90">
        <f>C9-'Раздел 1'!I1583</f>
        <v>0</v>
      </c>
    </row>
    <row r="10" spans="1:7" ht="15">
      <c r="A10" t="s">
        <v>176</v>
      </c>
      <c r="C10" s="90">
        <f t="shared" si="0"/>
        <v>0</v>
      </c>
      <c r="D10" s="90">
        <f>'2020'!C260</f>
        <v>0</v>
      </c>
      <c r="E10" s="90">
        <f>'2021'!C1033</f>
        <v>0</v>
      </c>
      <c r="F10" s="90">
        <f>'2022'!C197</f>
        <v>0</v>
      </c>
      <c r="G10" s="91">
        <f>C10-'Раздел 1'!I1717</f>
        <v>0</v>
      </c>
    </row>
    <row r="11" spans="1:7" ht="15">
      <c r="A11" t="s">
        <v>177</v>
      </c>
      <c r="C11" s="90">
        <f t="shared" si="0"/>
        <v>0</v>
      </c>
      <c r="D11" s="90">
        <f>'2020'!C351</f>
        <v>0</v>
      </c>
      <c r="E11" s="90">
        <f>'2021'!C1108</f>
        <v>0</v>
      </c>
      <c r="F11" s="90">
        <f>'2022'!C351</f>
        <v>0</v>
      </c>
      <c r="G11" s="92">
        <f>C11-'Раздел 1'!I1976</f>
        <v>0</v>
      </c>
    </row>
    <row r="12" spans="1:7" ht="15">
      <c r="A12" t="s">
        <v>178</v>
      </c>
      <c r="C12" s="90">
        <f t="shared" si="0"/>
        <v>0</v>
      </c>
      <c r="D12" s="90">
        <f>'2020'!C236</f>
        <v>0</v>
      </c>
      <c r="E12" s="90">
        <f>'2021'!C993</f>
        <v>0</v>
      </c>
      <c r="F12" s="90">
        <f>'2022'!C161</f>
        <v>0</v>
      </c>
      <c r="G12" s="92">
        <f>C12-'Раздел 1'!I1637</f>
        <v>0</v>
      </c>
    </row>
    <row r="13" spans="1:7" ht="15">
      <c r="A13" t="s">
        <v>179</v>
      </c>
      <c r="C13" s="90">
        <f t="shared" si="0"/>
        <v>0</v>
      </c>
      <c r="D13" s="90">
        <f>'2020'!C375</f>
        <v>0</v>
      </c>
      <c r="E13" s="90">
        <f>'2021'!C1238</f>
        <v>0</v>
      </c>
      <c r="F13" s="90">
        <f>'2022'!C404</f>
        <v>0</v>
      </c>
      <c r="G13" s="90">
        <f>C13-'Раздел 1'!I2147</f>
        <v>0</v>
      </c>
    </row>
    <row r="14" spans="1:7" ht="15">
      <c r="A14" t="s">
        <v>180</v>
      </c>
      <c r="C14" s="90">
        <f t="shared" si="0"/>
        <v>0</v>
      </c>
      <c r="D14" s="90">
        <f>'2020'!C415</f>
        <v>0</v>
      </c>
      <c r="E14" s="90">
        <f>'2021'!C1318</f>
        <v>0</v>
      </c>
      <c r="F14" s="90">
        <f>'2022'!C463</f>
        <v>0</v>
      </c>
      <c r="G14" s="90">
        <f>C14-'Раздел 1'!I2274</f>
        <v>0</v>
      </c>
    </row>
    <row r="15" spans="1:7" ht="15">
      <c r="A15" t="s">
        <v>181</v>
      </c>
      <c r="C15" s="90">
        <f t="shared" si="0"/>
        <v>0</v>
      </c>
      <c r="D15" s="90">
        <f>'2020'!C488</f>
        <v>0</v>
      </c>
      <c r="E15" s="90">
        <f>'2021'!C1446</f>
        <v>0</v>
      </c>
      <c r="F15" s="90">
        <f>'2022'!C519</f>
        <v>0</v>
      </c>
      <c r="G15" s="90">
        <f>C15-'Раздел 1'!I2492</f>
        <v>0</v>
      </c>
    </row>
    <row r="16" spans="1:7" ht="15">
      <c r="A16" t="s">
        <v>182</v>
      </c>
      <c r="C16" s="90">
        <f t="shared" si="0"/>
        <v>0</v>
      </c>
      <c r="D16" s="90">
        <f>'2020'!C502</f>
        <v>0</v>
      </c>
      <c r="E16" s="90">
        <f>'2021'!C1466</f>
        <v>0</v>
      </c>
      <c r="F16" s="90">
        <f>'2022'!C542</f>
        <v>0</v>
      </c>
      <c r="G16" s="90">
        <f>C16-'Раздел 1'!I2525</f>
        <v>0</v>
      </c>
    </row>
    <row r="17" spans="1:7" ht="15">
      <c r="A17" t="s">
        <v>183</v>
      </c>
      <c r="C17" s="90">
        <f t="shared" si="0"/>
        <v>0</v>
      </c>
      <c r="D17" s="90">
        <f>'2020'!C526</f>
        <v>0</v>
      </c>
      <c r="E17" s="90">
        <f>'2021'!C1567</f>
        <v>0</v>
      </c>
      <c r="F17" s="90">
        <f>'2022'!C599</f>
        <v>0</v>
      </c>
      <c r="G17" s="90">
        <f>C17-'Раздел 1'!I2670</f>
        <v>0</v>
      </c>
    </row>
    <row r="18" spans="1:7" ht="15">
      <c r="A18" t="s">
        <v>184</v>
      </c>
      <c r="C18" s="90">
        <f t="shared" si="0"/>
        <v>0</v>
      </c>
      <c r="D18" s="90">
        <f>'2020'!C43</f>
        <v>0</v>
      </c>
      <c r="E18" s="90">
        <f>'2021'!C147</f>
        <v>0</v>
      </c>
      <c r="F18" s="90">
        <f>'2022'!C125</f>
        <v>0</v>
      </c>
      <c r="G18" s="90">
        <f>C18-'Раздел 1'!I270</f>
        <v>0</v>
      </c>
    </row>
    <row r="19" spans="1:7" ht="15">
      <c r="A19" t="s">
        <v>185</v>
      </c>
      <c r="C19" s="90">
        <f t="shared" si="0"/>
        <v>1994491.6116399998</v>
      </c>
      <c r="D19" s="90">
        <f>'2020'!C14</f>
        <v>159423.67416000002</v>
      </c>
      <c r="E19" s="90">
        <f>'2021'!C112</f>
        <v>1815589.76448</v>
      </c>
      <c r="F19" s="90">
        <f>'2022'!C17</f>
        <v>19478.173</v>
      </c>
      <c r="G19" s="90">
        <f>C19-'Раздел 1'!I115</f>
        <v>0.011639999691396952</v>
      </c>
    </row>
    <row r="20" spans="1:7" ht="15">
      <c r="A20" t="s">
        <v>186</v>
      </c>
      <c r="C20" s="90">
        <f t="shared" si="0"/>
        <v>0</v>
      </c>
      <c r="D20" s="90">
        <f>'2020'!C84</f>
        <v>0</v>
      </c>
      <c r="E20" s="90">
        <f>'2021'!C330</f>
        <v>0</v>
      </c>
      <c r="F20" s="90">
        <f>'2022'!C198</f>
        <v>0</v>
      </c>
      <c r="G20" s="92">
        <f>C20-'Раздел 1'!I527</f>
        <v>0</v>
      </c>
    </row>
    <row r="21" spans="1:7" ht="15">
      <c r="A21" t="s">
        <v>187</v>
      </c>
      <c r="C21" s="90">
        <f t="shared" si="0"/>
        <v>0</v>
      </c>
      <c r="D21" s="90">
        <f>'2020'!C128</f>
        <v>0</v>
      </c>
      <c r="E21" s="90">
        <f>'2021'!C446</f>
        <v>0</v>
      </c>
      <c r="F21" s="90">
        <f>'2022'!C260</f>
        <v>0</v>
      </c>
      <c r="G21" s="90">
        <f>C21-'Раздел 1'!I699</f>
        <v>0</v>
      </c>
    </row>
    <row r="22" spans="5:6" ht="15">
      <c r="E22" s="90"/>
      <c r="F22" s="90"/>
    </row>
    <row r="23" spans="5:6" ht="15">
      <c r="E23" s="90"/>
      <c r="F23" s="90"/>
    </row>
    <row r="24" spans="1:7" ht="15">
      <c r="A24" t="s">
        <v>168</v>
      </c>
      <c r="B24">
        <f>'Раздел 1'!A697</f>
        <v>0</v>
      </c>
      <c r="C24" s="90">
        <f>SUM(C4:C22)</f>
        <v>1994491.6116399998</v>
      </c>
      <c r="D24" s="90">
        <f>SUM(D4:D21)</f>
        <v>159423.67416000002</v>
      </c>
      <c r="E24" s="90">
        <f>SUM(E4:E21)</f>
        <v>1815589.76448</v>
      </c>
      <c r="F24" s="90">
        <f>SUM(F4:F21)</f>
        <v>19478.173</v>
      </c>
      <c r="G24" s="90" t="e">
        <f>NA()</f>
        <v>#N/A</v>
      </c>
    </row>
    <row r="26" spans="1:6" ht="15">
      <c r="A26" t="s">
        <v>188</v>
      </c>
      <c r="B26">
        <v>177</v>
      </c>
      <c r="C26" s="90">
        <f>D26+E26+F26</f>
        <v>1820186772.2199998</v>
      </c>
      <c r="D26" s="90">
        <v>1356759812.56</v>
      </c>
      <c r="E26">
        <v>187839468.58</v>
      </c>
      <c r="F26">
        <v>275587491.08</v>
      </c>
    </row>
    <row r="27" ht="15">
      <c r="B27">
        <v>470</v>
      </c>
    </row>
    <row r="29" spans="1:6" ht="15">
      <c r="A29" t="s">
        <v>189</v>
      </c>
      <c r="C29" s="90">
        <f>D29+E29+F29</f>
        <v>116876702.04163997</v>
      </c>
      <c r="D29" s="90">
        <f>'2020'!C15</f>
        <v>7609128.07416</v>
      </c>
      <c r="E29" s="90">
        <f>'2021'!C113</f>
        <v>108337900.79447998</v>
      </c>
      <c r="F29" s="90">
        <f>'2022'!C18</f>
        <v>929673.173</v>
      </c>
    </row>
    <row r="30" spans="3:6" ht="15">
      <c r="C30" s="90">
        <f>D30+E30+F30</f>
        <v>1820186772.2199998</v>
      </c>
      <c r="D30" s="90">
        <v>1356759812.56</v>
      </c>
      <c r="E30">
        <v>187839468.58</v>
      </c>
      <c r="F30">
        <v>275587491.08</v>
      </c>
    </row>
    <row r="31" spans="3:6" ht="15">
      <c r="C31" s="90">
        <f>SUM(C29:C30)</f>
        <v>1937063474.2616398</v>
      </c>
      <c r="D31" s="90">
        <f>SUM(D29:D30)</f>
        <v>1364368940.63416</v>
      </c>
      <c r="E31" s="90">
        <f>SUM(E29:E30)</f>
        <v>296177369.37448</v>
      </c>
      <c r="F31" s="90">
        <f>SUM(F29:F30)</f>
        <v>276517164.25299996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Мурашова И.В.</cp:lastModifiedBy>
  <cp:lastPrinted>2021-01-29T13:19:32Z</cp:lastPrinted>
  <dcterms:modified xsi:type="dcterms:W3CDTF">2021-01-29T13:19:50Z</dcterms:modified>
  <cp:category/>
  <cp:version/>
  <cp:contentType/>
  <cp:contentStatus/>
</cp:coreProperties>
</file>