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1'!$4:$5</definedName>
    <definedName name="_xlnm.Print_Titles" localSheetId="1">'Приложение 2'!$7:$8</definedName>
    <definedName name="_xlnm.Print_Titles" localSheetId="2">'Приложение 3'!$7:$9</definedName>
  </definedNames>
  <calcPr fullCalcOnLoad="1"/>
</workbook>
</file>

<file path=xl/sharedStrings.xml><?xml version="1.0" encoding="utf-8"?>
<sst xmlns="http://schemas.openxmlformats.org/spreadsheetml/2006/main" count="248" uniqueCount="125">
  <si>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</si>
  <si>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</si>
  <si>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</si>
  <si>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</si>
  <si>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</si>
  <si>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</si>
  <si>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</si>
  <si>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</si>
  <si>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</si>
  <si>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</si>
  <si>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</si>
  <si>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</si>
  <si>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</si>
  <si>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</si>
  <si>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</si>
  <si>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</si>
  <si>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</si>
  <si>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</si>
  <si>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</si>
  <si>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</si>
  <si>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</si>
  <si>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</si>
  <si>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</si>
  <si>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</si>
  <si>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</si>
  <si>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 xml:space="preserve"> </t>
  </si>
  <si>
    <t>количество оказанных консультаций</t>
  </si>
  <si>
    <t>количество организаций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</si>
  <si>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</si>
  <si>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</si>
  <si>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</si>
  <si>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</si>
  <si>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</si>
  <si>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</si>
  <si>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</si>
  <si>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целевой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</si>
  <si>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</si>
  <si>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</si>
  <si>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</si>
  <si>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Снижение прироста количества субъектов малого и среднего предпринимательства на территории Сланцевского муниципального района</t>
  </si>
  <si>
    <t>Отсутствие доступа субъектов малого и среднего предпринимательства к финансовым и материальным ресурсам</t>
  </si>
  <si>
    <t>Недостаточная информационная, консультационная поддержка субъектов малого и среднего предпринимательства</t>
  </si>
  <si>
    <t>Отсутствие развития инфраструктуры поддержки малого и среднего предпринимательства</t>
  </si>
  <si>
    <t>2.2.</t>
  </si>
  <si>
    <r>
      <t xml:space="preserve">Подпрограмма 1 
</t>
    </r>
    <r>
      <rPr>
        <sz val="10"/>
        <rFont val="Times New Roman"/>
        <family val="1"/>
      </rPr>
      <t>"Поддержка субъектов малого и среднего предпринимательства"</t>
    </r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</si>
  <si>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</si>
  <si>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</si>
  <si>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</si>
  <si>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</si>
  <si>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</si>
  <si>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</si>
  <si>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</si>
  <si>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</si>
  <si>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</si>
  <si>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Комитет по управлению муниципальным имуществом и земельными ресурсами администрации</t>
  </si>
  <si>
    <r>
      <t>Основное мероприятие 1.2.</t>
    </r>
    <r>
      <rPr>
        <sz val="10"/>
        <rFont val="Times New Roman"/>
        <family val="1"/>
      </rPr>
      <t xml:space="preserve">
Имущественная поддержка субъектов малого и среднего предпринимательства</t>
    </r>
  </si>
  <si>
    <r>
      <t xml:space="preserve">Подпрограмма 2 </t>
    </r>
    <r>
      <rPr>
        <sz val="10"/>
        <rFont val="Times New Roman"/>
        <family val="1"/>
      </rPr>
      <t xml:space="preserve">
Поддержка организаций, образующих инфраструктуру поддержки субъектов малого и среднего предпринимательства</t>
    </r>
  </si>
  <si>
    <r>
      <t>Основное мероприятие 2.1.</t>
    </r>
    <r>
      <rPr>
        <sz val="10"/>
        <rFont val="Times New Roman"/>
        <family val="1"/>
      </rPr>
      <t xml:space="preserve">
Организация консультационной и информационной поддержки субъектов малого и среднего предпринимательства</t>
    </r>
  </si>
  <si>
    <r>
      <t>Основное мероприятие 2.2.</t>
    </r>
    <r>
      <rPr>
        <sz val="10"/>
        <rFont val="Times New Roman"/>
        <family val="1"/>
      </rPr>
      <t xml:space="preserve">
Финансовая поддержка организаций, образующих инфраструктуру поддержки субъектов малого и среднего предпринимательства</t>
    </r>
  </si>
  <si>
    <t>Предоставление организациям, образующим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</si>
  <si>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>Предоставление субсидий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</si>
  <si>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Предоставление организациям, образующим 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</si>
  <si>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</si>
  <si>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1.1.4.</t>
  </si>
  <si>
    <t>1.1.5.</t>
  </si>
  <si>
    <t>Субсидирование части затрат субъектов малого и среднего предпринимательства, занимающихся социально значимыми видами деятельности</t>
  </si>
  <si>
    <t>Субсидирование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</si>
  <si>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</si>
  <si>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r>
      <t>Основное мероприятие 1.1.</t>
    </r>
    <r>
      <rPr>
        <sz val="10"/>
        <rFont val="Times New Roman"/>
        <family val="1"/>
      </rPr>
      <t xml:space="preserve">
Расширение доступа субъектов малого и среднего предпринимательства к финансовым ресурсам</t>
    </r>
  </si>
  <si>
    <t>отдел экономического развития и инвестиционной политики администрации, отдел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</si>
  <si>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</si>
  <si>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</si>
  <si>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</si>
  <si>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Базовый период 2017 год</t>
  </si>
  <si>
    <t xml:space="preserve">Развитие и поддержка субъектов малого и среднего предпринимательства в монопрофильном муниципальном образовании Сланцевское городское поселение </t>
  </si>
  <si>
    <t>Подпрограмма 3
Создание условий для развития  предпринимательства</t>
  </si>
  <si>
    <t>3.1.</t>
  </si>
  <si>
    <t>Основное мероприятие 3.1.
Улучшение условий для предпринимательства в рамках реализации международных проектов</t>
  </si>
  <si>
    <t>3.1.1.</t>
  </si>
  <si>
    <t>Реализация мероприятий в рамках международного проекта ER45_FarmerCraft</t>
  </si>
  <si>
    <t>3.1.2.</t>
  </si>
  <si>
    <t>Реализация мероприятий в рамках международного проекта ER53_Narva-Slantsy Leisure Cluster</t>
  </si>
  <si>
    <t>Улучшение условий для предпринимательства в рамках реализации международных проектов</t>
  </si>
  <si>
    <t>Реализация мероприятий в рамках международного проекта ER45_FarmerCraft (кол-во мероприятий)</t>
  </si>
  <si>
    <t>Реализация мероприятий в рамках международного проекта ER53_Narva-Slantsy Leisure Cluster (кол-во мероприятий)</t>
  </si>
  <si>
    <t>Подпрограмма 3
"Создание условий для развития  предпринимательства</t>
  </si>
  <si>
    <t>Отсутствие развития инфраструктуры для предпринимательства</t>
  </si>
  <si>
    <t>Приложение 2</t>
  </si>
  <si>
    <t>Приложение 3</t>
  </si>
  <si>
    <t>№ п/п</t>
  </si>
  <si>
    <t>Наименование
получателя
бюджетных средств</t>
  </si>
  <si>
    <t>Федераль-ный бюджет</t>
  </si>
  <si>
    <t>Администрация муниципального образования Сланцевский муниципальный район Ленинградской области</t>
  </si>
  <si>
    <t xml:space="preserve">Итого </t>
  </si>
  <si>
    <t>бюджет  местный</t>
  </si>
  <si>
    <t>областной бюджет</t>
  </si>
  <si>
    <t>7-й год реализации программы
2025 г.
Источники финансирования</t>
  </si>
  <si>
    <t>1-й год реализации программы
2019г.
Источники финансирования</t>
  </si>
  <si>
    <t>2-й год реализации программы
2020 г.
Источники финансирования</t>
  </si>
  <si>
    <t>3-й год реализации программы
2021 г.
Источники финансирования</t>
  </si>
  <si>
    <t>4-й год реализации программы
2022 г.
Источники финансирования</t>
  </si>
  <si>
    <t>5-й год реализации программы
2023 г.
Источники финансирования</t>
  </si>
  <si>
    <t>6-й год реализации программы
2024 г.
Источники финансирования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</si>
  <si>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</si>
  <si>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</si>
  <si>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 и их значения</t>
  </si>
  <si>
    <t>Приложение 4
к муниципальной программе 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</t>
  </si>
  <si>
    <t>Приложение 1
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</si>
  <si>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Перечень
подпрограмм, основных мероприятий подпрограмм
муниципальной программы "к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</si>
  <si>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I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</si>
  <si>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</si>
  <si>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</si>
  <si>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</si>
  <si>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Число субъектов малого и среднего предпринимательства в расчете на 1 тыс. человек населения</t>
  </si>
  <si>
    <t>I, II, 1</t>
  </si>
  <si>
    <t>Информация</t>
  </si>
  <si>
    <t>о ведомственной структуре финансирования программы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</si>
  <si>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</si>
  <si>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не печатать</t>
  </si>
  <si>
    <t>Субсидирование затрат субъектов малого предпринимательства,  связанных с организацией предпринимательской деятельности или с уплатой первого взноса при заключении договоров лизинга оборудования</t>
  </si>
  <si>
    <t>Приложение 1 
к постановлению администраци Сланцевского муниципального района</t>
  </si>
  <si>
    <t>Приложение 2 
к постановлению администраци Сланцевского муниципального района</t>
  </si>
  <si>
    <t>Приложение 3
к постановлению администраци Сланцевского муниципального района</t>
  </si>
  <si>
    <t>от ____________2021 № ___-п</t>
  </si>
  <si>
    <t>от ____________2021  № ___-п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</si>
</sst>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10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4" fillId="0" borderId="10" xfId="0" applyFont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2" fillId="0" borderId="0" xfId="0" applyFont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Border="1" applyAlignment="1">
      <alignment horizontal="center" vertical="center" wrapText="1"/>
    </xf>
    <xf numFmtId="175" fontId="2" fillId="22" borderId="10" xfId="0" applyNumberFormat="1" applyFont="1" applyFill="1" applyBorder="1" applyAlignment="1">
      <alignment horizontal="center" vertical="center"/>
    </xf>
    <xf numFmtId="175" fontId="2" fillId="4" borderId="10" xfId="0" applyNumberFormat="1" applyFont="1" applyFill="1" applyBorder="1" applyAlignment="1">
      <alignment horizontal="center" vertical="center"/>
    </xf>
    <xf numFmtId="175" fontId="2" fillId="24" borderId="10" xfId="0" applyNumberFormat="1" applyFont="1" applyFill="1" applyBorder="1" applyAlignment="1">
      <alignment horizontal="center" vertical="center"/>
    </xf>
    <xf numFmtId="175" fontId="2" fillId="7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2" fillId="25" borderId="0" xfId="0" applyFont="1" applyFill="1" applyAlignment="1">
      <alignment/>
    </xf>
    <xf numFmtId="175" fontId="2" fillId="2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25" defaultRowHeight="12.75"/>
  <cols>
    <col min="1" max="1" width="4.00390625" style="2" customWidth="1"/>
    <col min="2" max="2" width="31.75390625" style="2" customWidth="1"/>
    <col min="3" max="3" width="35.875" style="2" customWidth="1"/>
    <col min="4" max="4" width="8.25390625" style="2" customWidth="1"/>
    <col min="5" max="5" width="9.00390625" style="2" customWidth="1"/>
    <col min="6" max="6" width="25.25390625" style="2" customWidth="1"/>
    <col min="7" max="7" width="16.00390625" style="29" customWidth="1"/>
    <col min="8" max="16384" width="9.125" style="2" customWidth="1"/>
  </cols>
  <sheetData>
    <row r="1" spans="2:7" ht="66" customHeight="1">
      <c r="B1" s="102" t="s">
        <v>118</v>
      </c>
      <c r="E1" s="77" t="s">
        <v>107</v>
      </c>
      <c r="F1" s="77"/>
      <c r="G1" s="77"/>
    </row>
    <row r="2" spans="1:7" ht="54" customHeight="1">
      <c r="A2" s="78" t="s">
        <v>108</v>
      </c>
      <c r="B2" s="78"/>
      <c r="C2" s="78"/>
      <c r="D2" s="78"/>
      <c r="E2" s="78"/>
      <c r="F2" s="78"/>
      <c r="G2" s="78"/>
    </row>
    <row r="4" spans="1:7" ht="12.75">
      <c r="A4" s="79" t="s">
        <v>31</v>
      </c>
      <c r="B4" s="80" t="s">
        <v>32</v>
      </c>
      <c r="C4" s="79" t="s">
        <v>33</v>
      </c>
      <c r="D4" s="80" t="s">
        <v>34</v>
      </c>
      <c r="E4" s="80"/>
      <c r="F4" s="80" t="s">
        <v>35</v>
      </c>
      <c r="G4" s="80" t="s">
        <v>36</v>
      </c>
    </row>
    <row r="5" spans="1:7" ht="36">
      <c r="A5" s="79"/>
      <c r="B5" s="80"/>
      <c r="C5" s="79"/>
      <c r="D5" s="26" t="s">
        <v>37</v>
      </c>
      <c r="E5" s="26" t="s">
        <v>38</v>
      </c>
      <c r="F5" s="80"/>
      <c r="G5" s="80"/>
    </row>
    <row r="6" spans="1:7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spans="1:7" ht="102">
      <c r="A7" s="30">
        <v>1</v>
      </c>
      <c r="B7" s="28" t="s">
        <v>44</v>
      </c>
      <c r="C7" s="30" t="s">
        <v>69</v>
      </c>
      <c r="D7" s="30">
        <v>2019</v>
      </c>
      <c r="E7" s="30">
        <v>2025</v>
      </c>
      <c r="F7" s="30" t="s">
        <v>39</v>
      </c>
      <c r="G7" s="30" t="s">
        <v>114</v>
      </c>
    </row>
    <row r="8" spans="1:7" ht="102">
      <c r="A8" s="30" t="s">
        <v>14</v>
      </c>
      <c r="B8" s="28" t="s">
        <v>68</v>
      </c>
      <c r="C8" s="30" t="s">
        <v>69</v>
      </c>
      <c r="D8" s="30">
        <v>2019</v>
      </c>
      <c r="E8" s="30">
        <v>2025</v>
      </c>
      <c r="F8" s="30" t="s">
        <v>40</v>
      </c>
      <c r="G8" s="30" t="s">
        <v>14</v>
      </c>
    </row>
    <row r="9" spans="1:7" ht="63.75">
      <c r="A9" s="30" t="s">
        <v>23</v>
      </c>
      <c r="B9" s="28" t="s">
        <v>55</v>
      </c>
      <c r="C9" s="30" t="s">
        <v>71</v>
      </c>
      <c r="D9" s="30">
        <v>2019</v>
      </c>
      <c r="E9" s="30">
        <v>2025</v>
      </c>
      <c r="F9" s="30" t="s">
        <v>40</v>
      </c>
      <c r="G9" s="30" t="s">
        <v>23</v>
      </c>
    </row>
    <row r="10" spans="1:7" ht="76.5">
      <c r="A10" s="30">
        <v>2</v>
      </c>
      <c r="B10" s="28" t="s">
        <v>56</v>
      </c>
      <c r="C10" s="30" t="s">
        <v>72</v>
      </c>
      <c r="D10" s="30">
        <v>2019</v>
      </c>
      <c r="E10" s="30">
        <v>2025</v>
      </c>
      <c r="F10" s="30" t="s">
        <v>39</v>
      </c>
      <c r="G10" s="30">
        <v>2</v>
      </c>
    </row>
    <row r="11" spans="1:7" ht="76.5">
      <c r="A11" s="30" t="s">
        <v>15</v>
      </c>
      <c r="B11" s="28" t="s">
        <v>57</v>
      </c>
      <c r="C11" s="30" t="s">
        <v>72</v>
      </c>
      <c r="D11" s="30">
        <v>2019</v>
      </c>
      <c r="E11" s="30">
        <v>2025</v>
      </c>
      <c r="F11" s="30" t="s">
        <v>41</v>
      </c>
      <c r="G11" s="30" t="s">
        <v>52</v>
      </c>
    </row>
    <row r="12" spans="1:7" ht="76.5">
      <c r="A12" s="30" t="s">
        <v>43</v>
      </c>
      <c r="B12" s="28" t="s">
        <v>58</v>
      </c>
      <c r="C12" s="30" t="s">
        <v>72</v>
      </c>
      <c r="D12" s="30">
        <v>2019</v>
      </c>
      <c r="E12" s="30">
        <v>2025</v>
      </c>
      <c r="F12" s="30" t="s">
        <v>42</v>
      </c>
      <c r="G12" s="30" t="s">
        <v>53</v>
      </c>
    </row>
    <row r="13" spans="1:7" ht="76.5">
      <c r="A13" s="30">
        <v>3</v>
      </c>
      <c r="B13" s="28" t="s">
        <v>85</v>
      </c>
      <c r="C13" s="30" t="s">
        <v>71</v>
      </c>
      <c r="D13" s="30">
        <v>2019</v>
      </c>
      <c r="E13" s="30">
        <v>2025</v>
      </c>
      <c r="F13" s="30" t="s">
        <v>39</v>
      </c>
      <c r="G13" s="30">
        <v>3</v>
      </c>
    </row>
    <row r="14" spans="1:7" ht="63.75">
      <c r="A14" s="30" t="s">
        <v>76</v>
      </c>
      <c r="B14" s="28" t="s">
        <v>77</v>
      </c>
      <c r="C14" s="30" t="s">
        <v>71</v>
      </c>
      <c r="D14" s="30">
        <v>2019</v>
      </c>
      <c r="E14" s="30">
        <v>2025</v>
      </c>
      <c r="F14" s="30" t="s">
        <v>86</v>
      </c>
      <c r="G14" s="30" t="s">
        <v>76</v>
      </c>
    </row>
  </sheetData>
  <sheetProtection/>
  <mergeCells count="8">
    <mergeCell ref="E1:G1"/>
    <mergeCell ref="A2:G2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98425196850393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showZeros="0" tabSelected="1" view="pageBreakPreview" zoomScaleNormal="90" zoomScaleSheetLayoutView="100" zoomScalePageLayoutView="0" workbookViewId="0" topLeftCell="A1">
      <pane xSplit="2" ySplit="8" topLeftCell="C6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8" sqref="V8"/>
    </sheetView>
  </sheetViews>
  <sheetFormatPr defaultColWidth="9.125" defaultRowHeight="12.75"/>
  <cols>
    <col min="1" max="1" width="4.75390625" style="1" customWidth="1"/>
    <col min="2" max="2" width="35.00390625" style="2" customWidth="1"/>
    <col min="3" max="3" width="30.875" style="8" customWidth="1"/>
    <col min="4" max="4" width="6.75390625" style="2" customWidth="1"/>
    <col min="5" max="5" width="7.125" style="2" customWidth="1"/>
    <col min="6" max="6" width="6.375" style="2" customWidth="1"/>
    <col min="7" max="7" width="12.375" style="2" bestFit="1" customWidth="1"/>
    <col min="8" max="8" width="11.125" style="2" customWidth="1"/>
    <col min="9" max="9" width="13.125" style="2" bestFit="1" customWidth="1"/>
    <col min="10" max="10" width="11.625" style="2" customWidth="1"/>
    <col min="11" max="11" width="6.625" style="2" customWidth="1"/>
    <col min="12" max="16384" width="9.125" style="2" customWidth="1"/>
  </cols>
  <sheetData>
    <row r="1" spans="6:11" ht="28.5" customHeight="1">
      <c r="F1" s="93" t="s">
        <v>120</v>
      </c>
      <c r="G1" s="90"/>
      <c r="H1" s="90"/>
      <c r="I1" s="90"/>
      <c r="J1" s="90"/>
      <c r="K1" s="90"/>
    </row>
    <row r="2" spans="6:11" ht="14.25" customHeight="1">
      <c r="F2" s="90" t="s">
        <v>123</v>
      </c>
      <c r="G2" s="90"/>
      <c r="H2" s="90"/>
      <c r="I2" s="90"/>
      <c r="J2" s="90"/>
      <c r="K2" s="90"/>
    </row>
    <row r="3" spans="2:11" ht="14.25" customHeight="1">
      <c r="B3" s="5"/>
      <c r="C3" s="6"/>
      <c r="F3" s="90" t="s">
        <v>87</v>
      </c>
      <c r="G3" s="90"/>
      <c r="H3" s="90"/>
      <c r="I3" s="90"/>
      <c r="J3" s="90"/>
      <c r="K3" s="90"/>
    </row>
    <row r="4" spans="2:11" ht="40.5" customHeight="1">
      <c r="B4" s="5"/>
      <c r="C4" s="6"/>
      <c r="F4" s="77" t="s">
        <v>104</v>
      </c>
      <c r="G4" s="77"/>
      <c r="H4" s="77"/>
      <c r="I4" s="77"/>
      <c r="J4" s="77"/>
      <c r="K4" s="77"/>
    </row>
    <row r="5" spans="1:11" ht="12.75">
      <c r="A5" s="91" t="s">
        <v>103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3"/>
      <c r="B6" s="3"/>
      <c r="C6" s="7"/>
      <c r="D6" s="3"/>
      <c r="E6" s="3"/>
      <c r="F6" s="3"/>
      <c r="G6" s="3"/>
      <c r="H6" s="3"/>
      <c r="I6" s="3"/>
      <c r="J6" s="3"/>
      <c r="K6" s="3"/>
    </row>
    <row r="7" spans="1:11" ht="32.25" customHeight="1">
      <c r="A7" s="73"/>
      <c r="B7" s="75" t="s">
        <v>0</v>
      </c>
      <c r="C7" s="76" t="s">
        <v>1</v>
      </c>
      <c r="D7" s="89" t="s">
        <v>2</v>
      </c>
      <c r="E7" s="89"/>
      <c r="F7" s="12" t="s">
        <v>3</v>
      </c>
      <c r="G7" s="81" t="s">
        <v>4</v>
      </c>
      <c r="H7" s="81"/>
      <c r="I7" s="81"/>
      <c r="J7" s="81"/>
      <c r="K7" s="81"/>
    </row>
    <row r="8" spans="1:11" ht="24.75" customHeight="1">
      <c r="A8" s="73"/>
      <c r="B8" s="75"/>
      <c r="C8" s="76"/>
      <c r="D8" s="10" t="s">
        <v>5</v>
      </c>
      <c r="E8" s="10" t="s">
        <v>6</v>
      </c>
      <c r="F8" s="12"/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</row>
    <row r="9" spans="1:11" ht="12.75">
      <c r="A9" s="9">
        <v>1</v>
      </c>
      <c r="B9" s="9">
        <v>2</v>
      </c>
      <c r="C9" s="11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12.75">
      <c r="A10" s="73"/>
      <c r="B10" s="69" t="s">
        <v>74</v>
      </c>
      <c r="C10" s="84" t="s">
        <v>69</v>
      </c>
      <c r="D10" s="81">
        <v>2019</v>
      </c>
      <c r="E10" s="81">
        <v>2025</v>
      </c>
      <c r="F10" s="12">
        <v>2019</v>
      </c>
      <c r="G10" s="34">
        <f aca="true" t="shared" si="0" ref="G10:G16">H10+I10+J10+K10</f>
        <v>10727</v>
      </c>
      <c r="H10" s="34">
        <f aca="true" t="shared" si="1" ref="H10:H16">H18+H90</f>
        <v>0</v>
      </c>
      <c r="I10" s="34">
        <f aca="true" t="shared" si="2" ref="I10:J16">I18+I90+I130</f>
        <v>10000</v>
      </c>
      <c r="J10" s="34">
        <f t="shared" si="2"/>
        <v>727</v>
      </c>
      <c r="K10" s="31">
        <f>K18+K90</f>
        <v>0</v>
      </c>
    </row>
    <row r="11" spans="1:11" ht="12.75">
      <c r="A11" s="73"/>
      <c r="B11" s="69"/>
      <c r="C11" s="84"/>
      <c r="D11" s="81"/>
      <c r="E11" s="81"/>
      <c r="F11" s="12">
        <v>2020</v>
      </c>
      <c r="G11" s="34">
        <f t="shared" si="0"/>
        <v>10860.1</v>
      </c>
      <c r="H11" s="34">
        <f t="shared" si="1"/>
        <v>0</v>
      </c>
      <c r="I11" s="34">
        <f t="shared" si="2"/>
        <v>10000</v>
      </c>
      <c r="J11" s="34">
        <f t="shared" si="2"/>
        <v>860.0999999999999</v>
      </c>
      <c r="K11" s="31">
        <f>K19+K91</f>
        <v>0</v>
      </c>
    </row>
    <row r="12" spans="1:11" ht="12.75">
      <c r="A12" s="73"/>
      <c r="B12" s="69"/>
      <c r="C12" s="84"/>
      <c r="D12" s="81"/>
      <c r="E12" s="81"/>
      <c r="F12" s="12">
        <v>2021</v>
      </c>
      <c r="G12" s="34">
        <f t="shared" si="0"/>
        <v>12258.3</v>
      </c>
      <c r="H12" s="34">
        <f t="shared" si="1"/>
        <v>0</v>
      </c>
      <c r="I12" s="34">
        <f t="shared" si="2"/>
        <v>10000</v>
      </c>
      <c r="J12" s="34">
        <f t="shared" si="2"/>
        <v>2258.3</v>
      </c>
      <c r="K12" s="31">
        <f>K20+K92</f>
        <v>0</v>
      </c>
    </row>
    <row r="13" spans="1:11" ht="12.75">
      <c r="A13" s="73"/>
      <c r="B13" s="69"/>
      <c r="C13" s="84"/>
      <c r="D13" s="81"/>
      <c r="E13" s="81"/>
      <c r="F13" s="12">
        <v>2022</v>
      </c>
      <c r="G13" s="34">
        <f t="shared" si="0"/>
        <v>11838.52</v>
      </c>
      <c r="H13" s="34">
        <f t="shared" si="1"/>
        <v>0</v>
      </c>
      <c r="I13" s="34">
        <f t="shared" si="2"/>
        <v>9776</v>
      </c>
      <c r="J13" s="34">
        <f t="shared" si="2"/>
        <v>2062.52</v>
      </c>
      <c r="K13" s="31"/>
    </row>
    <row r="14" spans="1:11" ht="12.75" customHeight="1">
      <c r="A14" s="73"/>
      <c r="B14" s="69"/>
      <c r="C14" s="84"/>
      <c r="D14" s="81"/>
      <c r="E14" s="81"/>
      <c r="F14" s="12">
        <v>2023</v>
      </c>
      <c r="G14" s="34">
        <f t="shared" si="0"/>
        <v>10900.445</v>
      </c>
      <c r="H14" s="34">
        <f t="shared" si="1"/>
        <v>0</v>
      </c>
      <c r="I14" s="34">
        <f t="shared" si="2"/>
        <v>9778</v>
      </c>
      <c r="J14" s="34">
        <f t="shared" si="2"/>
        <v>1122.4450000000002</v>
      </c>
      <c r="K14" s="31"/>
    </row>
    <row r="15" spans="1:11" ht="12.75">
      <c r="A15" s="73"/>
      <c r="B15" s="69"/>
      <c r="C15" s="84"/>
      <c r="D15" s="81"/>
      <c r="E15" s="81"/>
      <c r="F15" s="12">
        <v>2024</v>
      </c>
      <c r="G15" s="34">
        <f t="shared" si="0"/>
        <v>864.009</v>
      </c>
      <c r="H15" s="34">
        <f t="shared" si="1"/>
        <v>0</v>
      </c>
      <c r="I15" s="34">
        <f t="shared" si="2"/>
        <v>0</v>
      </c>
      <c r="J15" s="34">
        <f t="shared" si="2"/>
        <v>864.009</v>
      </c>
      <c r="K15" s="31"/>
    </row>
    <row r="16" spans="1:11" ht="18" customHeight="1">
      <c r="A16" s="73"/>
      <c r="B16" s="69"/>
      <c r="C16" s="84"/>
      <c r="D16" s="81"/>
      <c r="E16" s="81"/>
      <c r="F16" s="12">
        <v>2025</v>
      </c>
      <c r="G16" s="34">
        <f t="shared" si="0"/>
        <v>898.569</v>
      </c>
      <c r="H16" s="34">
        <f t="shared" si="1"/>
        <v>0</v>
      </c>
      <c r="I16" s="34">
        <f t="shared" si="2"/>
        <v>0</v>
      </c>
      <c r="J16" s="34">
        <f t="shared" si="2"/>
        <v>898.569</v>
      </c>
      <c r="K16" s="43"/>
    </row>
    <row r="17" spans="1:11" ht="12.75">
      <c r="A17" s="73"/>
      <c r="B17" s="74" t="s">
        <v>12</v>
      </c>
      <c r="C17" s="74"/>
      <c r="D17" s="74"/>
      <c r="E17" s="74"/>
      <c r="F17" s="74"/>
      <c r="G17" s="34">
        <f>SUM(G10:G16)</f>
        <v>58346.943</v>
      </c>
      <c r="H17" s="34">
        <f>SUM(H10:H15)</f>
        <v>0</v>
      </c>
      <c r="I17" s="34">
        <f>SUM(I10:I16)</f>
        <v>49554</v>
      </c>
      <c r="J17" s="34">
        <f>SUM(J10:J16)</f>
        <v>8792.943</v>
      </c>
      <c r="K17" s="18">
        <f>SUM(K10:K15)</f>
        <v>0</v>
      </c>
    </row>
    <row r="18" spans="1:11" ht="13.5">
      <c r="A18" s="87">
        <v>1</v>
      </c>
      <c r="B18" s="69" t="s">
        <v>45</v>
      </c>
      <c r="C18" s="84" t="s">
        <v>69</v>
      </c>
      <c r="D18" s="81">
        <v>2019</v>
      </c>
      <c r="E18" s="81">
        <v>2025</v>
      </c>
      <c r="F18" s="12">
        <v>2019</v>
      </c>
      <c r="G18" s="35">
        <f aca="true" t="shared" si="3" ref="G18:G24">H18+I18+J18+K18</f>
        <v>10625</v>
      </c>
      <c r="H18" s="35">
        <f aca="true" t="shared" si="4" ref="H18:K19">H26+H74</f>
        <v>0</v>
      </c>
      <c r="I18" s="35">
        <f t="shared" si="4"/>
        <v>10000</v>
      </c>
      <c r="J18" s="35">
        <f t="shared" si="4"/>
        <v>625</v>
      </c>
      <c r="K18" s="25">
        <f t="shared" si="4"/>
        <v>0</v>
      </c>
    </row>
    <row r="19" spans="1:11" ht="13.5">
      <c r="A19" s="87"/>
      <c r="B19" s="69"/>
      <c r="C19" s="84"/>
      <c r="D19" s="81"/>
      <c r="E19" s="81"/>
      <c r="F19" s="12">
        <v>2020</v>
      </c>
      <c r="G19" s="35">
        <f t="shared" si="3"/>
        <v>10625</v>
      </c>
      <c r="H19" s="35">
        <f t="shared" si="4"/>
        <v>0</v>
      </c>
      <c r="I19" s="35">
        <f>I27+I75</f>
        <v>10000</v>
      </c>
      <c r="J19" s="35">
        <f t="shared" si="4"/>
        <v>625</v>
      </c>
      <c r="K19" s="25">
        <f t="shared" si="4"/>
        <v>0</v>
      </c>
    </row>
    <row r="20" spans="1:11" ht="13.5">
      <c r="A20" s="87"/>
      <c r="B20" s="69"/>
      <c r="C20" s="84"/>
      <c r="D20" s="81"/>
      <c r="E20" s="81"/>
      <c r="F20" s="12">
        <v>2021</v>
      </c>
      <c r="G20" s="35">
        <f t="shared" si="3"/>
        <v>10625</v>
      </c>
      <c r="H20" s="35">
        <f>H28+H80</f>
        <v>0</v>
      </c>
      <c r="I20" s="35">
        <f>I28+I76</f>
        <v>10000</v>
      </c>
      <c r="J20" s="35">
        <f>J28+J80</f>
        <v>625</v>
      </c>
      <c r="K20" s="25">
        <f>K28+K80</f>
        <v>0</v>
      </c>
    </row>
    <row r="21" spans="1:11" ht="13.5">
      <c r="A21" s="87"/>
      <c r="B21" s="69"/>
      <c r="C21" s="84"/>
      <c r="D21" s="81"/>
      <c r="E21" s="81"/>
      <c r="F21" s="12">
        <v>2022</v>
      </c>
      <c r="G21" s="35">
        <f t="shared" si="3"/>
        <v>10742.858</v>
      </c>
      <c r="H21" s="35"/>
      <c r="I21" s="35">
        <f aca="true" t="shared" si="5" ref="I21:J24">I29+I81</f>
        <v>9776</v>
      </c>
      <c r="J21" s="35">
        <f t="shared" si="5"/>
        <v>966.858</v>
      </c>
      <c r="K21" s="25"/>
    </row>
    <row r="22" spans="1:11" ht="13.5">
      <c r="A22" s="87"/>
      <c r="B22" s="69"/>
      <c r="C22" s="84"/>
      <c r="D22" s="81"/>
      <c r="E22" s="81"/>
      <c r="F22" s="12">
        <v>2023</v>
      </c>
      <c r="G22" s="35">
        <f t="shared" si="3"/>
        <v>10864.445</v>
      </c>
      <c r="H22" s="35"/>
      <c r="I22" s="35">
        <f t="shared" si="5"/>
        <v>9778</v>
      </c>
      <c r="J22" s="35">
        <f t="shared" si="5"/>
        <v>1086.4450000000002</v>
      </c>
      <c r="K22" s="25"/>
    </row>
    <row r="23" spans="1:11" ht="13.5">
      <c r="A23" s="87"/>
      <c r="B23" s="69"/>
      <c r="C23" s="84"/>
      <c r="D23" s="81"/>
      <c r="E23" s="81"/>
      <c r="F23" s="12">
        <v>2024</v>
      </c>
      <c r="G23" s="35">
        <f t="shared" si="3"/>
        <v>741.623</v>
      </c>
      <c r="H23" s="35"/>
      <c r="I23" s="35">
        <f t="shared" si="5"/>
        <v>0</v>
      </c>
      <c r="J23" s="35">
        <f t="shared" si="5"/>
        <v>741.623</v>
      </c>
      <c r="K23" s="25"/>
    </row>
    <row r="24" spans="1:11" ht="13.5">
      <c r="A24" s="87"/>
      <c r="B24" s="69"/>
      <c r="C24" s="84"/>
      <c r="D24" s="81"/>
      <c r="E24" s="81"/>
      <c r="F24" s="43">
        <v>2025</v>
      </c>
      <c r="G24" s="35">
        <f t="shared" si="3"/>
        <v>771.288</v>
      </c>
      <c r="H24" s="55"/>
      <c r="I24" s="35">
        <f t="shared" si="5"/>
        <v>0</v>
      </c>
      <c r="J24" s="35">
        <f t="shared" si="5"/>
        <v>771.288</v>
      </c>
      <c r="K24" s="43"/>
    </row>
    <row r="25" spans="1:11" ht="12.75">
      <c r="A25" s="87"/>
      <c r="B25" s="82" t="s">
        <v>13</v>
      </c>
      <c r="C25" s="82"/>
      <c r="D25" s="82"/>
      <c r="E25" s="82"/>
      <c r="F25" s="82"/>
      <c r="G25" s="34">
        <f>SUM(G18:G24)</f>
        <v>54995.214</v>
      </c>
      <c r="H25" s="34">
        <f>SUM(H18:H24)</f>
        <v>0</v>
      </c>
      <c r="I25" s="34">
        <f>SUM(I18:I24)</f>
        <v>49554</v>
      </c>
      <c r="J25" s="34">
        <f>SUM(J18:J24)</f>
        <v>5441.214</v>
      </c>
      <c r="K25" s="31">
        <f>SUM(K18:K24)</f>
        <v>0</v>
      </c>
    </row>
    <row r="26" spans="1:11" ht="23.25" customHeight="1">
      <c r="A26" s="87" t="s">
        <v>14</v>
      </c>
      <c r="B26" s="69" t="s">
        <v>19</v>
      </c>
      <c r="C26" s="84" t="s">
        <v>70</v>
      </c>
      <c r="D26" s="81">
        <v>2019</v>
      </c>
      <c r="E26" s="81">
        <v>2025</v>
      </c>
      <c r="F26" s="12">
        <v>2019</v>
      </c>
      <c r="G26" s="34">
        <f aca="true" t="shared" si="6" ref="G26:G48">H26+I26+J26+K26</f>
        <v>10625</v>
      </c>
      <c r="H26" s="40">
        <f aca="true" t="shared" si="7" ref="H26:H32">H34+H42+H58++H66</f>
        <v>0</v>
      </c>
      <c r="I26" s="40">
        <f>I34+I42+I58++I66+I50</f>
        <v>10000</v>
      </c>
      <c r="J26" s="40">
        <f>J34+J42+J58++J66+J50</f>
        <v>625</v>
      </c>
      <c r="K26" s="32">
        <f aca="true" t="shared" si="8" ref="K26:K33">K34+K42+K58++K66</f>
        <v>0</v>
      </c>
    </row>
    <row r="27" spans="1:11" ht="23.25" customHeight="1">
      <c r="A27" s="87"/>
      <c r="B27" s="69"/>
      <c r="C27" s="84"/>
      <c r="D27" s="81"/>
      <c r="E27" s="81"/>
      <c r="F27" s="12">
        <v>2020</v>
      </c>
      <c r="G27" s="34">
        <f t="shared" si="6"/>
        <v>10625</v>
      </c>
      <c r="H27" s="40">
        <f t="shared" si="7"/>
        <v>0</v>
      </c>
      <c r="I27" s="62">
        <f aca="true" t="shared" si="9" ref="I27:J32">I35+I43+I59++I67+I51</f>
        <v>10000</v>
      </c>
      <c r="J27" s="62">
        <f t="shared" si="9"/>
        <v>625</v>
      </c>
      <c r="K27" s="32">
        <f t="shared" si="8"/>
        <v>0</v>
      </c>
    </row>
    <row r="28" spans="1:11" ht="23.25" customHeight="1">
      <c r="A28" s="87"/>
      <c r="B28" s="69"/>
      <c r="C28" s="84"/>
      <c r="D28" s="81"/>
      <c r="E28" s="81"/>
      <c r="F28" s="12">
        <v>2021</v>
      </c>
      <c r="G28" s="34">
        <f t="shared" si="6"/>
        <v>10625</v>
      </c>
      <c r="H28" s="40">
        <f t="shared" si="7"/>
        <v>0</v>
      </c>
      <c r="I28" s="63">
        <f t="shared" si="9"/>
        <v>10000</v>
      </c>
      <c r="J28" s="63">
        <f t="shared" si="9"/>
        <v>625</v>
      </c>
      <c r="K28" s="32">
        <f t="shared" si="8"/>
        <v>0</v>
      </c>
    </row>
    <row r="29" spans="1:11" ht="20.25" customHeight="1">
      <c r="A29" s="87"/>
      <c r="B29" s="69"/>
      <c r="C29" s="84"/>
      <c r="D29" s="81"/>
      <c r="E29" s="81"/>
      <c r="F29" s="12">
        <v>2022</v>
      </c>
      <c r="G29" s="34">
        <f t="shared" si="6"/>
        <v>10742.858</v>
      </c>
      <c r="H29" s="40">
        <f t="shared" si="7"/>
        <v>0</v>
      </c>
      <c r="I29" s="65">
        <f t="shared" si="9"/>
        <v>9776</v>
      </c>
      <c r="J29" s="103">
        <f>J37+J45+J61++J69+J53</f>
        <v>966.858</v>
      </c>
      <c r="K29" s="32">
        <f t="shared" si="8"/>
        <v>0</v>
      </c>
    </row>
    <row r="30" spans="1:11" ht="12.75">
      <c r="A30" s="87"/>
      <c r="B30" s="69"/>
      <c r="C30" s="84"/>
      <c r="D30" s="81"/>
      <c r="E30" s="81"/>
      <c r="F30" s="12">
        <v>2023</v>
      </c>
      <c r="G30" s="34">
        <f t="shared" si="6"/>
        <v>10864.445</v>
      </c>
      <c r="H30" s="40">
        <f t="shared" si="7"/>
        <v>0</v>
      </c>
      <c r="I30" s="64">
        <f t="shared" si="9"/>
        <v>9778</v>
      </c>
      <c r="J30" s="103">
        <f>J38+J46+J62++J70+J54</f>
        <v>1086.4450000000002</v>
      </c>
      <c r="K30" s="32">
        <f t="shared" si="8"/>
        <v>0</v>
      </c>
    </row>
    <row r="31" spans="1:11" ht="12.75">
      <c r="A31" s="87"/>
      <c r="B31" s="69"/>
      <c r="C31" s="84"/>
      <c r="D31" s="81"/>
      <c r="E31" s="81"/>
      <c r="F31" s="12">
        <v>2024</v>
      </c>
      <c r="G31" s="34">
        <f t="shared" si="6"/>
        <v>741.623</v>
      </c>
      <c r="H31" s="40">
        <f t="shared" si="7"/>
        <v>0</v>
      </c>
      <c r="I31" s="40">
        <f t="shared" si="9"/>
        <v>0</v>
      </c>
      <c r="J31" s="40">
        <f>J39+J47+J63++J71+J55</f>
        <v>741.623</v>
      </c>
      <c r="K31" s="32">
        <f t="shared" si="8"/>
        <v>0</v>
      </c>
    </row>
    <row r="32" spans="1:11" ht="12.75">
      <c r="A32" s="87"/>
      <c r="B32" s="69"/>
      <c r="C32" s="84"/>
      <c r="D32" s="81"/>
      <c r="E32" s="81"/>
      <c r="F32" s="12">
        <v>2025</v>
      </c>
      <c r="G32" s="34">
        <f t="shared" si="6"/>
        <v>771.288</v>
      </c>
      <c r="H32" s="40">
        <f t="shared" si="7"/>
        <v>0</v>
      </c>
      <c r="I32" s="40">
        <f t="shared" si="9"/>
        <v>0</v>
      </c>
      <c r="J32" s="40">
        <f>J40+J48+J64++J72+J56</f>
        <v>771.288</v>
      </c>
      <c r="K32" s="32">
        <f t="shared" si="8"/>
        <v>0</v>
      </c>
    </row>
    <row r="33" spans="1:11" ht="12.75">
      <c r="A33" s="87"/>
      <c r="B33" s="82" t="s">
        <v>13</v>
      </c>
      <c r="C33" s="82"/>
      <c r="D33" s="82"/>
      <c r="E33" s="82"/>
      <c r="F33" s="82"/>
      <c r="G33" s="34">
        <f>H33+I33+J33+K33</f>
        <v>54995.214</v>
      </c>
      <c r="H33" s="34">
        <f>SUM(H26:H32)</f>
        <v>0</v>
      </c>
      <c r="I33" s="34">
        <f>SUM(I26:I32)</f>
        <v>49554</v>
      </c>
      <c r="J33" s="34">
        <f>SUM(J26:J32)</f>
        <v>5441.214</v>
      </c>
      <c r="K33" s="31">
        <f t="shared" si="8"/>
        <v>0</v>
      </c>
    </row>
    <row r="34" spans="1:11" ht="12.75">
      <c r="A34" s="83" t="s">
        <v>46</v>
      </c>
      <c r="B34" s="72" t="s">
        <v>67</v>
      </c>
      <c r="C34" s="84" t="s">
        <v>70</v>
      </c>
      <c r="D34" s="81">
        <v>2019</v>
      </c>
      <c r="E34" s="81">
        <v>2025</v>
      </c>
      <c r="F34" s="12">
        <v>2019</v>
      </c>
      <c r="G34" s="40">
        <f t="shared" si="6"/>
        <v>4325</v>
      </c>
      <c r="H34" s="40"/>
      <c r="I34" s="40">
        <v>4000</v>
      </c>
      <c r="J34" s="40">
        <v>325</v>
      </c>
      <c r="K34" s="19">
        <v>0</v>
      </c>
    </row>
    <row r="35" spans="1:11" ht="12.75">
      <c r="A35" s="83"/>
      <c r="B35" s="72"/>
      <c r="C35" s="84"/>
      <c r="D35" s="81"/>
      <c r="E35" s="81"/>
      <c r="F35" s="12">
        <v>2020</v>
      </c>
      <c r="G35" s="40">
        <f t="shared" si="6"/>
        <v>4325</v>
      </c>
      <c r="H35" s="40"/>
      <c r="I35" s="62">
        <v>4070.58824</v>
      </c>
      <c r="J35" s="62">
        <v>254.41176</v>
      </c>
      <c r="K35" s="19">
        <v>0</v>
      </c>
    </row>
    <row r="36" spans="1:11" ht="12.75">
      <c r="A36" s="83"/>
      <c r="B36" s="72"/>
      <c r="C36" s="84"/>
      <c r="D36" s="81"/>
      <c r="E36" s="81"/>
      <c r="F36" s="12">
        <v>2021</v>
      </c>
      <c r="G36" s="40">
        <f t="shared" si="6"/>
        <v>4325.00003</v>
      </c>
      <c r="H36" s="40"/>
      <c r="I36" s="63">
        <v>4070.58823</v>
      </c>
      <c r="J36" s="63">
        <v>254.4118</v>
      </c>
      <c r="K36" s="19">
        <v>0</v>
      </c>
    </row>
    <row r="37" spans="1:11" ht="12.75">
      <c r="A37" s="83"/>
      <c r="B37" s="72"/>
      <c r="C37" s="84"/>
      <c r="D37" s="81"/>
      <c r="E37" s="81"/>
      <c r="F37" s="12">
        <v>2022</v>
      </c>
      <c r="G37" s="40">
        <f t="shared" si="6"/>
        <v>4371.11755</v>
      </c>
      <c r="H37" s="40"/>
      <c r="I37" s="65">
        <v>3977.7162</v>
      </c>
      <c r="J37" s="103">
        <v>393.40135</v>
      </c>
      <c r="K37" s="19"/>
    </row>
    <row r="38" spans="1:11" ht="15" customHeight="1">
      <c r="A38" s="83"/>
      <c r="B38" s="72"/>
      <c r="C38" s="84"/>
      <c r="D38" s="81"/>
      <c r="E38" s="81"/>
      <c r="F38" s="12">
        <v>2023</v>
      </c>
      <c r="G38" s="40">
        <f t="shared" si="6"/>
        <v>4428.9006500000005</v>
      </c>
      <c r="H38" s="40"/>
      <c r="I38" s="64">
        <v>3986.01009</v>
      </c>
      <c r="J38" s="103">
        <v>442.89056</v>
      </c>
      <c r="K38" s="19"/>
    </row>
    <row r="39" spans="1:11" ht="12.75">
      <c r="A39" s="83"/>
      <c r="B39" s="72"/>
      <c r="C39" s="84"/>
      <c r="D39" s="81"/>
      <c r="E39" s="81"/>
      <c r="F39" s="12">
        <v>2024</v>
      </c>
      <c r="G39" s="40">
        <f t="shared" si="6"/>
        <v>741.623</v>
      </c>
      <c r="H39" s="40"/>
      <c r="I39" s="40"/>
      <c r="J39" s="40">
        <v>741.623</v>
      </c>
      <c r="K39" s="19"/>
    </row>
    <row r="40" spans="1:11" ht="27" customHeight="1">
      <c r="A40" s="83"/>
      <c r="B40" s="72"/>
      <c r="C40" s="84"/>
      <c r="D40" s="81"/>
      <c r="E40" s="81"/>
      <c r="F40" s="12">
        <v>2025</v>
      </c>
      <c r="G40" s="40">
        <f t="shared" si="6"/>
        <v>771.288</v>
      </c>
      <c r="H40" s="55"/>
      <c r="I40" s="40"/>
      <c r="J40" s="40">
        <v>771.288</v>
      </c>
      <c r="K40" s="43"/>
    </row>
    <row r="41" spans="1:11" ht="12.75">
      <c r="A41" s="83"/>
      <c r="B41" s="82" t="s">
        <v>12</v>
      </c>
      <c r="C41" s="82"/>
      <c r="D41" s="82"/>
      <c r="E41" s="82"/>
      <c r="F41" s="82"/>
      <c r="G41" s="34">
        <f>H41+I41+J41+K41</f>
        <v>23287.92923</v>
      </c>
      <c r="H41" s="34">
        <f>SUM(H34:H40)</f>
        <v>0</v>
      </c>
      <c r="I41" s="34">
        <f>SUM(I34:I40)</f>
        <v>20104.90276</v>
      </c>
      <c r="J41" s="34">
        <f>SUM(J34:J40)</f>
        <v>3183.0264700000002</v>
      </c>
      <c r="K41" s="20">
        <f>K34+K36</f>
        <v>0</v>
      </c>
    </row>
    <row r="42" spans="1:11" ht="12.75">
      <c r="A42" s="87" t="s">
        <v>47</v>
      </c>
      <c r="B42" s="92" t="s">
        <v>16</v>
      </c>
      <c r="C42" s="84" t="s">
        <v>70</v>
      </c>
      <c r="D42" s="81">
        <v>2019</v>
      </c>
      <c r="E42" s="81">
        <v>2025</v>
      </c>
      <c r="F42" s="12">
        <v>2019</v>
      </c>
      <c r="G42" s="40">
        <f t="shared" si="6"/>
        <v>4200</v>
      </c>
      <c r="H42" s="40"/>
      <c r="I42" s="40">
        <v>4000</v>
      </c>
      <c r="J42" s="40">
        <v>200</v>
      </c>
      <c r="K42" s="19">
        <v>0</v>
      </c>
    </row>
    <row r="43" spans="1:11" ht="12.75">
      <c r="A43" s="87"/>
      <c r="B43" s="92"/>
      <c r="C43" s="84"/>
      <c r="D43" s="81"/>
      <c r="E43" s="81"/>
      <c r="F43" s="12">
        <v>2020</v>
      </c>
      <c r="G43" s="40">
        <f t="shared" si="6"/>
        <v>4200.099999999999</v>
      </c>
      <c r="H43" s="40"/>
      <c r="I43" s="62">
        <v>3953.03529</v>
      </c>
      <c r="J43" s="62">
        <v>247.06471</v>
      </c>
      <c r="K43" s="19">
        <v>0</v>
      </c>
    </row>
    <row r="44" spans="1:11" ht="12.75">
      <c r="A44" s="87"/>
      <c r="B44" s="92"/>
      <c r="C44" s="84"/>
      <c r="D44" s="81"/>
      <c r="E44" s="81"/>
      <c r="F44" s="12">
        <v>2021</v>
      </c>
      <c r="G44" s="40">
        <f t="shared" si="6"/>
        <v>4199.99998</v>
      </c>
      <c r="H44" s="40"/>
      <c r="I44" s="63">
        <v>3952.94118</v>
      </c>
      <c r="J44" s="63">
        <v>247.0588</v>
      </c>
      <c r="K44" s="19">
        <v>0</v>
      </c>
    </row>
    <row r="45" spans="1:11" ht="12.75">
      <c r="A45" s="87"/>
      <c r="B45" s="92"/>
      <c r="C45" s="84"/>
      <c r="D45" s="81"/>
      <c r="E45" s="81"/>
      <c r="F45" s="12">
        <v>2022</v>
      </c>
      <c r="G45" s="40">
        <f t="shared" si="6"/>
        <v>4316.3403</v>
      </c>
      <c r="H45" s="40"/>
      <c r="I45" s="65">
        <v>3927.86967</v>
      </c>
      <c r="J45" s="103">
        <v>388.47063</v>
      </c>
      <c r="K45" s="19"/>
    </row>
    <row r="46" spans="1:11" s="4" customFormat="1" ht="12.75">
      <c r="A46" s="87"/>
      <c r="B46" s="92"/>
      <c r="C46" s="84"/>
      <c r="D46" s="81"/>
      <c r="E46" s="81"/>
      <c r="F46" s="12">
        <v>2023</v>
      </c>
      <c r="G46" s="40">
        <f t="shared" si="6"/>
        <v>4359.5623</v>
      </c>
      <c r="H46" s="40"/>
      <c r="I46" s="64">
        <v>3923.60607</v>
      </c>
      <c r="J46" s="103">
        <v>435.95623</v>
      </c>
      <c r="K46" s="19"/>
    </row>
    <row r="47" spans="1:11" s="4" customFormat="1" ht="12.75">
      <c r="A47" s="87"/>
      <c r="B47" s="92"/>
      <c r="C47" s="84"/>
      <c r="D47" s="81"/>
      <c r="E47" s="81"/>
      <c r="F47" s="12">
        <v>2024</v>
      </c>
      <c r="G47" s="40">
        <f t="shared" si="6"/>
        <v>0</v>
      </c>
      <c r="H47" s="40"/>
      <c r="I47" s="40"/>
      <c r="J47" s="40"/>
      <c r="K47" s="19"/>
    </row>
    <row r="48" spans="1:11" s="4" customFormat="1" ht="12.75">
      <c r="A48" s="87"/>
      <c r="B48" s="92"/>
      <c r="C48" s="84"/>
      <c r="D48" s="81"/>
      <c r="E48" s="81"/>
      <c r="F48" s="12">
        <v>2025</v>
      </c>
      <c r="G48" s="40">
        <f t="shared" si="6"/>
        <v>0</v>
      </c>
      <c r="H48" s="55"/>
      <c r="I48" s="55"/>
      <c r="J48" s="55"/>
      <c r="K48" s="43"/>
    </row>
    <row r="49" spans="1:11" s="4" customFormat="1" ht="12.75">
      <c r="A49" s="87"/>
      <c r="B49" s="82" t="s">
        <v>12</v>
      </c>
      <c r="C49" s="82"/>
      <c r="D49" s="82"/>
      <c r="E49" s="82"/>
      <c r="F49" s="82"/>
      <c r="G49" s="34">
        <f aca="true" t="shared" si="10" ref="G49:G58">H49+I49+J49+K49</f>
        <v>21276.00258</v>
      </c>
      <c r="H49" s="34">
        <f>SUM(H42:H48)</f>
        <v>0</v>
      </c>
      <c r="I49" s="34">
        <f>SUM(I42:I48)</f>
        <v>19757.45221</v>
      </c>
      <c r="J49" s="34">
        <f>SUM(J42:J48)</f>
        <v>1518.5503700000002</v>
      </c>
      <c r="K49" s="20">
        <f>K42+K44</f>
        <v>0</v>
      </c>
    </row>
    <row r="50" spans="1:11" s="4" customFormat="1" ht="12.75">
      <c r="A50" s="87" t="s">
        <v>48</v>
      </c>
      <c r="B50" s="92" t="s">
        <v>119</v>
      </c>
      <c r="C50" s="84" t="s">
        <v>70</v>
      </c>
      <c r="D50" s="81">
        <v>2019</v>
      </c>
      <c r="E50" s="81">
        <v>2025</v>
      </c>
      <c r="F50" s="12">
        <v>2019</v>
      </c>
      <c r="G50" s="40">
        <f t="shared" si="10"/>
        <v>2100</v>
      </c>
      <c r="H50" s="40"/>
      <c r="I50" s="40">
        <v>2000</v>
      </c>
      <c r="J50" s="40">
        <v>100</v>
      </c>
      <c r="K50" s="19">
        <v>0</v>
      </c>
    </row>
    <row r="51" spans="1:11" s="4" customFormat="1" ht="12.75">
      <c r="A51" s="87"/>
      <c r="B51" s="92"/>
      <c r="C51" s="84"/>
      <c r="D51" s="81"/>
      <c r="E51" s="81"/>
      <c r="F51" s="12">
        <v>2020</v>
      </c>
      <c r="G51" s="40">
        <f t="shared" si="10"/>
        <v>2099.9</v>
      </c>
      <c r="H51" s="40"/>
      <c r="I51" s="62">
        <v>1976.37647</v>
      </c>
      <c r="J51" s="62">
        <v>123.52353</v>
      </c>
      <c r="K51" s="19">
        <v>0</v>
      </c>
    </row>
    <row r="52" spans="1:11" s="4" customFormat="1" ht="12.75">
      <c r="A52" s="87"/>
      <c r="B52" s="92"/>
      <c r="C52" s="84"/>
      <c r="D52" s="81"/>
      <c r="E52" s="81"/>
      <c r="F52" s="12">
        <v>2021</v>
      </c>
      <c r="G52" s="40">
        <f t="shared" si="10"/>
        <v>2099.99999</v>
      </c>
      <c r="H52" s="40"/>
      <c r="I52" s="63">
        <v>1976.47059</v>
      </c>
      <c r="J52" s="63">
        <v>123.5294</v>
      </c>
      <c r="K52" s="19">
        <v>0</v>
      </c>
    </row>
    <row r="53" spans="1:11" s="4" customFormat="1" ht="12.75">
      <c r="A53" s="87"/>
      <c r="B53" s="92"/>
      <c r="C53" s="84"/>
      <c r="D53" s="81"/>
      <c r="E53" s="81"/>
      <c r="F53" s="12">
        <v>2022</v>
      </c>
      <c r="G53" s="40">
        <f t="shared" si="10"/>
        <v>2055.40015</v>
      </c>
      <c r="H53" s="40"/>
      <c r="I53" s="65">
        <v>1870.41413</v>
      </c>
      <c r="J53" s="103">
        <v>184.98602</v>
      </c>
      <c r="K53" s="19"/>
    </row>
    <row r="54" spans="1:11" s="4" customFormat="1" ht="12.75">
      <c r="A54" s="87"/>
      <c r="B54" s="92"/>
      <c r="C54" s="84"/>
      <c r="D54" s="81"/>
      <c r="E54" s="81"/>
      <c r="F54" s="12">
        <v>2023</v>
      </c>
      <c r="G54" s="40">
        <f t="shared" si="10"/>
        <v>2075.98205</v>
      </c>
      <c r="H54" s="40"/>
      <c r="I54" s="64">
        <v>1868.38384</v>
      </c>
      <c r="J54" s="103">
        <v>207.59821</v>
      </c>
      <c r="K54" s="19"/>
    </row>
    <row r="55" spans="1:11" ht="12.75">
      <c r="A55" s="87"/>
      <c r="B55" s="92"/>
      <c r="C55" s="84"/>
      <c r="D55" s="81"/>
      <c r="E55" s="81"/>
      <c r="F55" s="12">
        <v>2024</v>
      </c>
      <c r="G55" s="40">
        <f t="shared" si="10"/>
        <v>0</v>
      </c>
      <c r="H55" s="40"/>
      <c r="I55" s="40"/>
      <c r="J55" s="40"/>
      <c r="K55" s="19"/>
    </row>
    <row r="56" spans="1:11" ht="12.75">
      <c r="A56" s="87"/>
      <c r="B56" s="92"/>
      <c r="C56" s="84"/>
      <c r="D56" s="81"/>
      <c r="E56" s="81"/>
      <c r="F56" s="12">
        <v>2025</v>
      </c>
      <c r="G56" s="40">
        <f t="shared" si="10"/>
        <v>0</v>
      </c>
      <c r="H56" s="56"/>
      <c r="I56" s="56"/>
      <c r="J56" s="56"/>
      <c r="K56" s="41"/>
    </row>
    <row r="57" spans="1:11" ht="12.75">
      <c r="A57" s="87"/>
      <c r="B57" s="82" t="s">
        <v>12</v>
      </c>
      <c r="C57" s="82"/>
      <c r="D57" s="82"/>
      <c r="E57" s="82"/>
      <c r="F57" s="82"/>
      <c r="G57" s="34">
        <f t="shared" si="10"/>
        <v>10431.28219</v>
      </c>
      <c r="H57" s="34">
        <f>SUM(H50:H56)</f>
        <v>0</v>
      </c>
      <c r="I57" s="34">
        <f>SUM(I50:I56)</f>
        <v>9691.64503</v>
      </c>
      <c r="J57" s="34">
        <f>SUM(J50:J56)</f>
        <v>739.63716</v>
      </c>
      <c r="K57" s="20"/>
    </row>
    <row r="58" spans="1:11" ht="12.75">
      <c r="A58" s="87" t="s">
        <v>63</v>
      </c>
      <c r="B58" s="72" t="s">
        <v>65</v>
      </c>
      <c r="C58" s="84" t="s">
        <v>70</v>
      </c>
      <c r="D58" s="81">
        <v>2019</v>
      </c>
      <c r="E58" s="81">
        <v>2025</v>
      </c>
      <c r="F58" s="12">
        <v>2019</v>
      </c>
      <c r="G58" s="40">
        <f t="shared" si="10"/>
        <v>0</v>
      </c>
      <c r="H58" s="40"/>
      <c r="I58" s="40"/>
      <c r="J58" s="40">
        <v>0</v>
      </c>
      <c r="K58" s="19">
        <v>0</v>
      </c>
    </row>
    <row r="59" spans="1:11" ht="12.75">
      <c r="A59" s="87"/>
      <c r="B59" s="72"/>
      <c r="C59" s="84"/>
      <c r="D59" s="81"/>
      <c r="E59" s="81"/>
      <c r="F59" s="12">
        <v>2020</v>
      </c>
      <c r="G59" s="40">
        <f aca="true" t="shared" si="11" ref="G59:G64">H59+I59+J59+K59</f>
        <v>0</v>
      </c>
      <c r="H59" s="40"/>
      <c r="I59" s="40"/>
      <c r="J59" s="40">
        <v>0</v>
      </c>
      <c r="K59" s="19">
        <v>0</v>
      </c>
    </row>
    <row r="60" spans="1:11" ht="12.75">
      <c r="A60" s="87"/>
      <c r="B60" s="72"/>
      <c r="C60" s="84"/>
      <c r="D60" s="81"/>
      <c r="E60" s="81"/>
      <c r="F60" s="12">
        <v>2021</v>
      </c>
      <c r="G60" s="40">
        <f t="shared" si="11"/>
        <v>0</v>
      </c>
      <c r="H60" s="40"/>
      <c r="I60" s="40"/>
      <c r="J60" s="40">
        <v>0</v>
      </c>
      <c r="K60" s="19">
        <v>0</v>
      </c>
    </row>
    <row r="61" spans="1:11" ht="12.75">
      <c r="A61" s="87"/>
      <c r="B61" s="72"/>
      <c r="C61" s="84"/>
      <c r="D61" s="81"/>
      <c r="E61" s="81"/>
      <c r="F61" s="12">
        <v>2022</v>
      </c>
      <c r="G61" s="40">
        <f t="shared" si="11"/>
        <v>0</v>
      </c>
      <c r="H61" s="40"/>
      <c r="I61" s="40"/>
      <c r="J61" s="40">
        <v>0</v>
      </c>
      <c r="K61" s="19"/>
    </row>
    <row r="62" spans="1:11" s="4" customFormat="1" ht="12.75">
      <c r="A62" s="87"/>
      <c r="B62" s="72"/>
      <c r="C62" s="84"/>
      <c r="D62" s="81"/>
      <c r="E62" s="81"/>
      <c r="F62" s="12">
        <v>2023</v>
      </c>
      <c r="G62" s="40">
        <f t="shared" si="11"/>
        <v>0</v>
      </c>
      <c r="H62" s="40"/>
      <c r="I62" s="40"/>
      <c r="J62" s="40">
        <v>0</v>
      </c>
      <c r="K62" s="19"/>
    </row>
    <row r="63" spans="1:11" ht="12.75">
      <c r="A63" s="87"/>
      <c r="B63" s="72"/>
      <c r="C63" s="84"/>
      <c r="D63" s="81"/>
      <c r="E63" s="81"/>
      <c r="F63" s="12">
        <v>2024</v>
      </c>
      <c r="G63" s="40">
        <f t="shared" si="11"/>
        <v>0</v>
      </c>
      <c r="H63" s="40"/>
      <c r="I63" s="40"/>
      <c r="J63" s="40">
        <v>0</v>
      </c>
      <c r="K63" s="19"/>
    </row>
    <row r="64" spans="1:11" ht="12.75">
      <c r="A64" s="87"/>
      <c r="B64" s="72"/>
      <c r="C64" s="84"/>
      <c r="D64" s="81"/>
      <c r="E64" s="81"/>
      <c r="F64" s="12">
        <v>2025</v>
      </c>
      <c r="G64" s="40">
        <f t="shared" si="11"/>
        <v>0</v>
      </c>
      <c r="H64" s="55"/>
      <c r="I64" s="55"/>
      <c r="J64" s="40">
        <v>0</v>
      </c>
      <c r="K64" s="43"/>
    </row>
    <row r="65" spans="1:11" ht="12.75">
      <c r="A65" s="87"/>
      <c r="B65" s="70" t="s">
        <v>12</v>
      </c>
      <c r="C65" s="70"/>
      <c r="D65" s="70"/>
      <c r="E65" s="70"/>
      <c r="F65" s="70"/>
      <c r="G65" s="34">
        <f>H65+I65+J65+K65</f>
        <v>0</v>
      </c>
      <c r="H65" s="34">
        <f>SUM(H58:H64)</f>
        <v>0</v>
      </c>
      <c r="I65" s="34">
        <f>SUM(I58:I64)</f>
        <v>0</v>
      </c>
      <c r="J65" s="34">
        <f>SUM(J58:J64)</f>
        <v>0</v>
      </c>
      <c r="K65" s="20">
        <f>K58+K60</f>
        <v>0</v>
      </c>
    </row>
    <row r="66" spans="1:11" ht="15.75" customHeight="1">
      <c r="A66" s="87" t="s">
        <v>64</v>
      </c>
      <c r="B66" s="72" t="s">
        <v>66</v>
      </c>
      <c r="C66" s="84" t="s">
        <v>70</v>
      </c>
      <c r="D66" s="81">
        <v>2019</v>
      </c>
      <c r="E66" s="81">
        <v>2025</v>
      </c>
      <c r="F66" s="12">
        <v>2019</v>
      </c>
      <c r="G66" s="40">
        <f>H66+I66+J66+K66</f>
        <v>0</v>
      </c>
      <c r="H66" s="40"/>
      <c r="I66" s="40"/>
      <c r="J66" s="40">
        <v>0</v>
      </c>
      <c r="K66" s="19">
        <v>0</v>
      </c>
    </row>
    <row r="67" spans="1:11" ht="15" customHeight="1">
      <c r="A67" s="87"/>
      <c r="B67" s="72"/>
      <c r="C67" s="84"/>
      <c r="D67" s="81"/>
      <c r="E67" s="81"/>
      <c r="F67" s="12">
        <v>2020</v>
      </c>
      <c r="G67" s="40">
        <f>H67+I67+J67+K67</f>
        <v>0</v>
      </c>
      <c r="H67" s="40"/>
      <c r="I67" s="40"/>
      <c r="J67" s="40">
        <v>0</v>
      </c>
      <c r="K67" s="19">
        <v>0</v>
      </c>
    </row>
    <row r="68" spans="1:11" ht="17.25" customHeight="1">
      <c r="A68" s="87"/>
      <c r="B68" s="72"/>
      <c r="C68" s="84"/>
      <c r="D68" s="81"/>
      <c r="E68" s="81"/>
      <c r="F68" s="12">
        <v>2021</v>
      </c>
      <c r="G68" s="40">
        <f>H68+I68+J68+K68</f>
        <v>0</v>
      </c>
      <c r="H68" s="40"/>
      <c r="I68" s="40"/>
      <c r="J68" s="40">
        <v>0</v>
      </c>
      <c r="K68" s="19">
        <v>0</v>
      </c>
    </row>
    <row r="69" spans="1:11" ht="15" customHeight="1">
      <c r="A69" s="87"/>
      <c r="B69" s="72"/>
      <c r="C69" s="84"/>
      <c r="D69" s="81"/>
      <c r="E69" s="81"/>
      <c r="F69" s="12">
        <v>2022</v>
      </c>
      <c r="G69" s="40"/>
      <c r="H69" s="40"/>
      <c r="I69" s="40"/>
      <c r="J69" s="40"/>
      <c r="K69" s="19"/>
    </row>
    <row r="70" spans="1:11" s="4" customFormat="1" ht="12.75">
      <c r="A70" s="87"/>
      <c r="B70" s="72"/>
      <c r="C70" s="84"/>
      <c r="D70" s="81"/>
      <c r="E70" s="81"/>
      <c r="F70" s="12">
        <v>2023</v>
      </c>
      <c r="G70" s="40"/>
      <c r="H70" s="40"/>
      <c r="I70" s="40"/>
      <c r="J70" s="40"/>
      <c r="K70" s="19"/>
    </row>
    <row r="71" spans="1:11" ht="12.75">
      <c r="A71" s="87"/>
      <c r="B71" s="72"/>
      <c r="C71" s="84"/>
      <c r="D71" s="81"/>
      <c r="E71" s="81"/>
      <c r="F71" s="12">
        <v>2024</v>
      </c>
      <c r="G71" s="40"/>
      <c r="H71" s="40"/>
      <c r="I71" s="40"/>
      <c r="J71" s="40"/>
      <c r="K71" s="19"/>
    </row>
    <row r="72" spans="1:11" ht="15.75" customHeight="1">
      <c r="A72" s="87"/>
      <c r="B72" s="72"/>
      <c r="C72" s="84"/>
      <c r="D72" s="81"/>
      <c r="E72" s="81"/>
      <c r="F72" s="12">
        <v>2025</v>
      </c>
      <c r="G72" s="55"/>
      <c r="H72" s="55"/>
      <c r="I72" s="55"/>
      <c r="J72" s="55"/>
      <c r="K72" s="43"/>
    </row>
    <row r="73" spans="1:11" ht="19.5" customHeight="1">
      <c r="A73" s="87"/>
      <c r="B73" s="70" t="s">
        <v>12</v>
      </c>
      <c r="C73" s="70"/>
      <c r="D73" s="70"/>
      <c r="E73" s="70"/>
      <c r="F73" s="70"/>
      <c r="G73" s="34">
        <f>H73+I73+J73+K73</f>
        <v>0</v>
      </c>
      <c r="H73" s="34">
        <f>SUM(H66:H72)</f>
        <v>0</v>
      </c>
      <c r="I73" s="34">
        <f>SUM(I66:I72)</f>
        <v>0</v>
      </c>
      <c r="J73" s="34">
        <f>SUM(J66:J72)</f>
        <v>0</v>
      </c>
      <c r="K73" s="20">
        <f>K66+K68</f>
        <v>0</v>
      </c>
    </row>
    <row r="74" spans="1:11" ht="19.5" customHeight="1">
      <c r="A74" s="68" t="s">
        <v>23</v>
      </c>
      <c r="B74" s="71" t="s">
        <v>17</v>
      </c>
      <c r="C74" s="84" t="s">
        <v>54</v>
      </c>
      <c r="D74" s="81">
        <v>2019</v>
      </c>
      <c r="E74" s="81">
        <v>2025</v>
      </c>
      <c r="F74" s="12">
        <v>2019</v>
      </c>
      <c r="G74" s="40">
        <f>H74+I74+J74+K74</f>
        <v>0</v>
      </c>
      <c r="H74" s="57">
        <f aca="true" t="shared" si="12" ref="H74:K75">H82</f>
        <v>0</v>
      </c>
      <c r="I74" s="57">
        <f t="shared" si="12"/>
        <v>0</v>
      </c>
      <c r="J74" s="57">
        <f t="shared" si="12"/>
        <v>0</v>
      </c>
      <c r="K74" s="21">
        <f t="shared" si="12"/>
        <v>0</v>
      </c>
    </row>
    <row r="75" spans="1:11" ht="19.5" customHeight="1">
      <c r="A75" s="68"/>
      <c r="B75" s="71"/>
      <c r="C75" s="84"/>
      <c r="D75" s="81"/>
      <c r="E75" s="81"/>
      <c r="F75" s="12">
        <v>2020</v>
      </c>
      <c r="G75" s="40">
        <f>H75+I75+J75+K75</f>
        <v>0</v>
      </c>
      <c r="H75" s="57">
        <f t="shared" si="12"/>
        <v>0</v>
      </c>
      <c r="I75" s="57">
        <f t="shared" si="12"/>
        <v>0</v>
      </c>
      <c r="J75" s="57">
        <f t="shared" si="12"/>
        <v>0</v>
      </c>
      <c r="K75" s="21">
        <f t="shared" si="12"/>
        <v>0</v>
      </c>
    </row>
    <row r="76" spans="1:11" ht="19.5" customHeight="1">
      <c r="A76" s="68"/>
      <c r="B76" s="71"/>
      <c r="C76" s="84"/>
      <c r="D76" s="81"/>
      <c r="E76" s="81"/>
      <c r="F76" s="12">
        <v>2021</v>
      </c>
      <c r="G76" s="40"/>
      <c r="H76" s="57"/>
      <c r="I76" s="57"/>
      <c r="J76" s="57"/>
      <c r="K76" s="21"/>
    </row>
    <row r="77" spans="1:11" ht="17.25" customHeight="1">
      <c r="A77" s="68"/>
      <c r="B77" s="71"/>
      <c r="C77" s="84"/>
      <c r="D77" s="81"/>
      <c r="E77" s="81"/>
      <c r="F77" s="12">
        <v>2022</v>
      </c>
      <c r="G77" s="40"/>
      <c r="H77" s="57"/>
      <c r="I77" s="57"/>
      <c r="J77" s="57"/>
      <c r="K77" s="21"/>
    </row>
    <row r="78" spans="1:11" s="4" customFormat="1" ht="15" customHeight="1">
      <c r="A78" s="68"/>
      <c r="B78" s="71"/>
      <c r="C78" s="84"/>
      <c r="D78" s="81"/>
      <c r="E78" s="81"/>
      <c r="F78" s="12">
        <v>2023</v>
      </c>
      <c r="G78" s="40"/>
      <c r="H78" s="57"/>
      <c r="I78" s="57"/>
      <c r="J78" s="57"/>
      <c r="K78" s="21"/>
    </row>
    <row r="79" spans="1:11" ht="18" customHeight="1">
      <c r="A79" s="68"/>
      <c r="B79" s="71"/>
      <c r="C79" s="84"/>
      <c r="D79" s="81"/>
      <c r="E79" s="81"/>
      <c r="F79" s="12">
        <v>2024</v>
      </c>
      <c r="G79" s="40"/>
      <c r="H79" s="57"/>
      <c r="I79" s="57"/>
      <c r="J79" s="57"/>
      <c r="K79" s="21"/>
    </row>
    <row r="80" spans="1:11" ht="15.75" customHeight="1">
      <c r="A80" s="68"/>
      <c r="B80" s="71"/>
      <c r="C80" s="84"/>
      <c r="D80" s="81"/>
      <c r="E80" s="81"/>
      <c r="F80" s="12">
        <v>2025</v>
      </c>
      <c r="G80" s="40">
        <f>H80+I80+J80+K80</f>
        <v>0</v>
      </c>
      <c r="H80" s="57">
        <f aca="true" t="shared" si="13" ref="H80:K81">H88</f>
        <v>0</v>
      </c>
      <c r="I80" s="57">
        <f t="shared" si="13"/>
        <v>0</v>
      </c>
      <c r="J80" s="57">
        <f t="shared" si="13"/>
        <v>0</v>
      </c>
      <c r="K80" s="21">
        <f t="shared" si="13"/>
        <v>0</v>
      </c>
    </row>
    <row r="81" spans="1:11" ht="17.25" customHeight="1">
      <c r="A81" s="68"/>
      <c r="B81" s="82" t="s">
        <v>13</v>
      </c>
      <c r="C81" s="82"/>
      <c r="D81" s="82"/>
      <c r="E81" s="82"/>
      <c r="F81" s="82"/>
      <c r="G81" s="58">
        <f>G89</f>
        <v>0</v>
      </c>
      <c r="H81" s="34">
        <f>SUM(H74:H80)</f>
        <v>0</v>
      </c>
      <c r="I81" s="34">
        <f>SUM(I74:I80)</f>
        <v>0</v>
      </c>
      <c r="J81" s="34">
        <f>SUM(J74:J80)</f>
        <v>0</v>
      </c>
      <c r="K81" s="22">
        <f t="shared" si="13"/>
        <v>0</v>
      </c>
    </row>
    <row r="82" spans="1:11" ht="12.75">
      <c r="A82" s="87" t="s">
        <v>49</v>
      </c>
      <c r="B82" s="88" t="s">
        <v>30</v>
      </c>
      <c r="C82" s="84" t="s">
        <v>54</v>
      </c>
      <c r="D82" s="81">
        <v>2019</v>
      </c>
      <c r="E82" s="81">
        <v>2025</v>
      </c>
      <c r="F82" s="12">
        <v>2019</v>
      </c>
      <c r="G82" s="40">
        <f>H82+I82+J82+K82</f>
        <v>0</v>
      </c>
      <c r="H82" s="57">
        <v>0</v>
      </c>
      <c r="I82" s="57">
        <v>0</v>
      </c>
      <c r="J82" s="57">
        <v>0</v>
      </c>
      <c r="K82" s="21">
        <v>0</v>
      </c>
    </row>
    <row r="83" spans="1:11" ht="12.75">
      <c r="A83" s="87"/>
      <c r="B83" s="88"/>
      <c r="C83" s="84"/>
      <c r="D83" s="81"/>
      <c r="E83" s="81"/>
      <c r="F83" s="12">
        <v>2020</v>
      </c>
      <c r="G83" s="40">
        <f aca="true" t="shared" si="14" ref="G83:G88">H83+I83+J83+K83</f>
        <v>0</v>
      </c>
      <c r="H83" s="57">
        <v>0</v>
      </c>
      <c r="I83" s="57">
        <v>0</v>
      </c>
      <c r="J83" s="57">
        <v>0</v>
      </c>
      <c r="K83" s="21">
        <v>0</v>
      </c>
    </row>
    <row r="84" spans="1:11" ht="12.75">
      <c r="A84" s="87"/>
      <c r="B84" s="88"/>
      <c r="C84" s="84"/>
      <c r="D84" s="81"/>
      <c r="E84" s="81"/>
      <c r="F84" s="12">
        <v>2021</v>
      </c>
      <c r="G84" s="40">
        <f t="shared" si="14"/>
        <v>0</v>
      </c>
      <c r="H84" s="57"/>
      <c r="I84" s="57"/>
      <c r="J84" s="57">
        <v>0</v>
      </c>
      <c r="K84" s="21"/>
    </row>
    <row r="85" spans="1:11" ht="12.75">
      <c r="A85" s="87"/>
      <c r="B85" s="88"/>
      <c r="C85" s="84"/>
      <c r="D85" s="81"/>
      <c r="E85" s="81"/>
      <c r="F85" s="12">
        <v>2022</v>
      </c>
      <c r="G85" s="40">
        <f t="shared" si="14"/>
        <v>0</v>
      </c>
      <c r="H85" s="57"/>
      <c r="I85" s="57"/>
      <c r="J85" s="57">
        <v>0</v>
      </c>
      <c r="K85" s="21"/>
    </row>
    <row r="86" spans="1:11" ht="12.75">
      <c r="A86" s="87"/>
      <c r="B86" s="88"/>
      <c r="C86" s="84"/>
      <c r="D86" s="81"/>
      <c r="E86" s="81"/>
      <c r="F86" s="12">
        <v>2023</v>
      </c>
      <c r="G86" s="40">
        <f t="shared" si="14"/>
        <v>0</v>
      </c>
      <c r="H86" s="57"/>
      <c r="I86" s="57"/>
      <c r="J86" s="57">
        <v>0</v>
      </c>
      <c r="K86" s="21"/>
    </row>
    <row r="87" spans="1:11" ht="20.25" customHeight="1">
      <c r="A87" s="87"/>
      <c r="B87" s="88"/>
      <c r="C87" s="84"/>
      <c r="D87" s="81"/>
      <c r="E87" s="81"/>
      <c r="F87" s="12">
        <v>2024</v>
      </c>
      <c r="G87" s="40">
        <f t="shared" si="14"/>
        <v>0</v>
      </c>
      <c r="H87" s="57"/>
      <c r="I87" s="57"/>
      <c r="J87" s="57">
        <v>0</v>
      </c>
      <c r="K87" s="21"/>
    </row>
    <row r="88" spans="1:11" ht="33" customHeight="1">
      <c r="A88" s="87"/>
      <c r="B88" s="88"/>
      <c r="C88" s="84"/>
      <c r="D88" s="81"/>
      <c r="E88" s="81"/>
      <c r="F88" s="12">
        <v>2025</v>
      </c>
      <c r="G88" s="40">
        <f t="shared" si="14"/>
        <v>0</v>
      </c>
      <c r="H88" s="57">
        <v>0</v>
      </c>
      <c r="I88" s="57">
        <v>0</v>
      </c>
      <c r="J88" s="57">
        <v>0</v>
      </c>
      <c r="K88" s="21">
        <v>0</v>
      </c>
    </row>
    <row r="89" spans="1:11" ht="11.25" customHeight="1">
      <c r="A89" s="87"/>
      <c r="B89" s="82" t="s">
        <v>12</v>
      </c>
      <c r="C89" s="82"/>
      <c r="D89" s="82"/>
      <c r="E89" s="82"/>
      <c r="F89" s="82"/>
      <c r="G89" s="58">
        <v>0</v>
      </c>
      <c r="H89" s="34">
        <f>SUM(H82:H88)</f>
        <v>0</v>
      </c>
      <c r="I89" s="34">
        <f>SUM(I82:I88)</f>
        <v>0</v>
      </c>
      <c r="J89" s="34">
        <f>SUM(J82:J88)</f>
        <v>0</v>
      </c>
      <c r="K89" s="22">
        <v>0</v>
      </c>
    </row>
    <row r="90" spans="1:11" ht="13.5">
      <c r="A90" s="68">
        <v>2</v>
      </c>
      <c r="B90" s="69" t="s">
        <v>51</v>
      </c>
      <c r="C90" s="84" t="s">
        <v>70</v>
      </c>
      <c r="D90" s="81">
        <v>2019</v>
      </c>
      <c r="E90" s="81">
        <v>2025</v>
      </c>
      <c r="F90" s="12">
        <v>2019</v>
      </c>
      <c r="G90" s="35">
        <f aca="true" t="shared" si="15" ref="G90:G120">H90+I90+J90+K90</f>
        <v>102</v>
      </c>
      <c r="H90" s="35">
        <f aca="true" t="shared" si="16" ref="H90:K92">H98+H114</f>
        <v>0</v>
      </c>
      <c r="I90" s="35">
        <f t="shared" si="16"/>
        <v>0</v>
      </c>
      <c r="J90" s="35">
        <f t="shared" si="16"/>
        <v>102</v>
      </c>
      <c r="K90" s="25">
        <f t="shared" si="16"/>
        <v>0</v>
      </c>
    </row>
    <row r="91" spans="1:11" ht="13.5">
      <c r="A91" s="68"/>
      <c r="B91" s="69"/>
      <c r="C91" s="84"/>
      <c r="D91" s="81"/>
      <c r="E91" s="81"/>
      <c r="F91" s="12">
        <v>2020</v>
      </c>
      <c r="G91" s="35">
        <f t="shared" si="15"/>
        <v>29.9</v>
      </c>
      <c r="H91" s="35">
        <f t="shared" si="16"/>
        <v>0</v>
      </c>
      <c r="I91" s="35">
        <f t="shared" si="16"/>
        <v>0</v>
      </c>
      <c r="J91" s="35">
        <f t="shared" si="16"/>
        <v>29.9</v>
      </c>
      <c r="K91" s="25">
        <f t="shared" si="16"/>
        <v>0</v>
      </c>
    </row>
    <row r="92" spans="1:11" ht="13.5">
      <c r="A92" s="68"/>
      <c r="B92" s="69"/>
      <c r="C92" s="84"/>
      <c r="D92" s="81"/>
      <c r="E92" s="81"/>
      <c r="F92" s="12">
        <v>2021</v>
      </c>
      <c r="G92" s="35">
        <f t="shared" si="15"/>
        <v>32.7</v>
      </c>
      <c r="H92" s="35">
        <f t="shared" si="16"/>
        <v>0</v>
      </c>
      <c r="I92" s="35">
        <f t="shared" si="16"/>
        <v>0</v>
      </c>
      <c r="J92" s="35">
        <f t="shared" si="16"/>
        <v>32.7</v>
      </c>
      <c r="K92" s="25">
        <f t="shared" si="16"/>
        <v>0</v>
      </c>
    </row>
    <row r="93" spans="1:11" ht="13.5">
      <c r="A93" s="68"/>
      <c r="B93" s="69"/>
      <c r="C93" s="84"/>
      <c r="D93" s="81"/>
      <c r="E93" s="81"/>
      <c r="F93" s="12">
        <v>2022</v>
      </c>
      <c r="G93" s="35">
        <f t="shared" si="15"/>
        <v>35.4</v>
      </c>
      <c r="H93" s="35"/>
      <c r="I93" s="35"/>
      <c r="J93" s="35">
        <f>J101+J117</f>
        <v>35.4</v>
      </c>
      <c r="K93" s="25"/>
    </row>
    <row r="94" spans="1:11" ht="13.5">
      <c r="A94" s="68"/>
      <c r="B94" s="69"/>
      <c r="C94" s="84"/>
      <c r="D94" s="81"/>
      <c r="E94" s="81"/>
      <c r="F94" s="12">
        <v>2023</v>
      </c>
      <c r="G94" s="35">
        <f t="shared" si="15"/>
        <v>36</v>
      </c>
      <c r="H94" s="35"/>
      <c r="I94" s="35"/>
      <c r="J94" s="35">
        <f>J102+J118</f>
        <v>36</v>
      </c>
      <c r="K94" s="25"/>
    </row>
    <row r="95" spans="1:11" ht="13.5">
      <c r="A95" s="68"/>
      <c r="B95" s="69"/>
      <c r="C95" s="84"/>
      <c r="D95" s="81"/>
      <c r="E95" s="81"/>
      <c r="F95" s="12">
        <v>2024</v>
      </c>
      <c r="G95" s="35">
        <f t="shared" si="15"/>
        <v>122.386</v>
      </c>
      <c r="H95" s="35"/>
      <c r="I95" s="35"/>
      <c r="J95" s="35">
        <f>J103+J119</f>
        <v>122.386</v>
      </c>
      <c r="K95" s="25"/>
    </row>
    <row r="96" spans="1:11" ht="13.5">
      <c r="A96" s="68"/>
      <c r="B96" s="69"/>
      <c r="C96" s="84"/>
      <c r="D96" s="81"/>
      <c r="E96" s="81"/>
      <c r="F96" s="12">
        <v>2025</v>
      </c>
      <c r="G96" s="35">
        <f t="shared" si="15"/>
        <v>127.281</v>
      </c>
      <c r="H96" s="55"/>
      <c r="I96" s="55"/>
      <c r="J96" s="35">
        <f>J104+J120</f>
        <v>127.281</v>
      </c>
      <c r="K96" s="43"/>
    </row>
    <row r="97" spans="1:11" ht="12.75">
      <c r="A97" s="68"/>
      <c r="B97" s="82" t="s">
        <v>13</v>
      </c>
      <c r="C97" s="82"/>
      <c r="D97" s="82"/>
      <c r="E97" s="82"/>
      <c r="F97" s="82"/>
      <c r="G97" s="34">
        <f>H97+I97+J97+K97</f>
        <v>485.66700000000003</v>
      </c>
      <c r="H97" s="34">
        <f>SUM(H90:H96)</f>
        <v>0</v>
      </c>
      <c r="I97" s="34">
        <f>SUM(I90:I96)</f>
        <v>0</v>
      </c>
      <c r="J97" s="34">
        <f>SUM(J90:J96)</f>
        <v>485.66700000000003</v>
      </c>
      <c r="K97" s="20">
        <f>K90+K92</f>
        <v>0</v>
      </c>
    </row>
    <row r="98" spans="1:11" ht="12.75">
      <c r="A98" s="68" t="s">
        <v>15</v>
      </c>
      <c r="B98" s="69" t="s">
        <v>50</v>
      </c>
      <c r="C98" s="84" t="s">
        <v>70</v>
      </c>
      <c r="D98" s="81">
        <v>2019</v>
      </c>
      <c r="E98" s="81">
        <v>2025</v>
      </c>
      <c r="F98" s="12">
        <v>2019</v>
      </c>
      <c r="G98" s="40">
        <f t="shared" si="15"/>
        <v>40</v>
      </c>
      <c r="H98" s="40">
        <f aca="true" t="shared" si="17" ref="H98:K100">H106</f>
        <v>0</v>
      </c>
      <c r="I98" s="40">
        <f t="shared" si="17"/>
        <v>0</v>
      </c>
      <c r="J98" s="40">
        <f t="shared" si="17"/>
        <v>40</v>
      </c>
      <c r="K98" s="19">
        <f t="shared" si="17"/>
        <v>0</v>
      </c>
    </row>
    <row r="99" spans="1:11" ht="12.75">
      <c r="A99" s="68"/>
      <c r="B99" s="69"/>
      <c r="C99" s="84"/>
      <c r="D99" s="81"/>
      <c r="E99" s="81"/>
      <c r="F99" s="12">
        <v>2020</v>
      </c>
      <c r="G99" s="40">
        <f t="shared" si="15"/>
        <v>0</v>
      </c>
      <c r="H99" s="40">
        <f t="shared" si="17"/>
        <v>0</v>
      </c>
      <c r="I99" s="40">
        <f t="shared" si="17"/>
        <v>0</v>
      </c>
      <c r="J99" s="40">
        <f t="shared" si="17"/>
        <v>0</v>
      </c>
      <c r="K99" s="19">
        <f t="shared" si="17"/>
        <v>0</v>
      </c>
    </row>
    <row r="100" spans="1:11" ht="12.75">
      <c r="A100" s="68"/>
      <c r="B100" s="69"/>
      <c r="C100" s="84"/>
      <c r="D100" s="81"/>
      <c r="E100" s="81"/>
      <c r="F100" s="12">
        <v>2021</v>
      </c>
      <c r="G100" s="40">
        <f t="shared" si="15"/>
        <v>0</v>
      </c>
      <c r="H100" s="40">
        <f t="shared" si="17"/>
        <v>0</v>
      </c>
      <c r="I100" s="40">
        <f t="shared" si="17"/>
        <v>0</v>
      </c>
      <c r="J100" s="40">
        <f t="shared" si="17"/>
        <v>0</v>
      </c>
      <c r="K100" s="19">
        <f t="shared" si="17"/>
        <v>0</v>
      </c>
    </row>
    <row r="101" spans="1:11" ht="12.75">
      <c r="A101" s="68"/>
      <c r="B101" s="69"/>
      <c r="C101" s="84"/>
      <c r="D101" s="81"/>
      <c r="E101" s="81"/>
      <c r="F101" s="12">
        <v>2022</v>
      </c>
      <c r="G101" s="40">
        <f t="shared" si="15"/>
        <v>0</v>
      </c>
      <c r="H101" s="40"/>
      <c r="I101" s="40"/>
      <c r="J101" s="40">
        <f>J109</f>
        <v>0</v>
      </c>
      <c r="K101" s="19"/>
    </row>
    <row r="102" spans="1:11" ht="12.75">
      <c r="A102" s="68"/>
      <c r="B102" s="69"/>
      <c r="C102" s="84"/>
      <c r="D102" s="81"/>
      <c r="E102" s="81"/>
      <c r="F102" s="12">
        <v>2023</v>
      </c>
      <c r="G102" s="40">
        <f t="shared" si="15"/>
        <v>0</v>
      </c>
      <c r="H102" s="40"/>
      <c r="I102" s="40"/>
      <c r="J102" s="40">
        <f>J110</f>
        <v>0</v>
      </c>
      <c r="K102" s="19"/>
    </row>
    <row r="103" spans="1:11" ht="12.75">
      <c r="A103" s="68"/>
      <c r="B103" s="69"/>
      <c r="C103" s="84"/>
      <c r="D103" s="81"/>
      <c r="E103" s="81"/>
      <c r="F103" s="12">
        <v>2024</v>
      </c>
      <c r="G103" s="40">
        <f t="shared" si="15"/>
        <v>48.032</v>
      </c>
      <c r="H103" s="40"/>
      <c r="I103" s="40"/>
      <c r="J103" s="40">
        <f>J111</f>
        <v>48.032</v>
      </c>
      <c r="K103" s="19"/>
    </row>
    <row r="104" spans="1:11" ht="12.75">
      <c r="A104" s="68"/>
      <c r="B104" s="69"/>
      <c r="C104" s="84"/>
      <c r="D104" s="81"/>
      <c r="E104" s="81"/>
      <c r="F104" s="12">
        <v>2025</v>
      </c>
      <c r="G104" s="40">
        <f t="shared" si="15"/>
        <v>49.953</v>
      </c>
      <c r="H104" s="55"/>
      <c r="I104" s="55"/>
      <c r="J104" s="40">
        <f>J112</f>
        <v>49.953</v>
      </c>
      <c r="K104" s="43"/>
    </row>
    <row r="105" spans="1:11" ht="12.75">
      <c r="A105" s="68"/>
      <c r="B105" s="82" t="s">
        <v>13</v>
      </c>
      <c r="C105" s="82"/>
      <c r="D105" s="82"/>
      <c r="E105" s="82"/>
      <c r="F105" s="82"/>
      <c r="G105" s="34">
        <f>H105+I105+J105+K105</f>
        <v>137.985</v>
      </c>
      <c r="H105" s="34">
        <f>SUM(H98:H104)</f>
        <v>0</v>
      </c>
      <c r="I105" s="34">
        <f>SUM(I98:I104)</f>
        <v>0</v>
      </c>
      <c r="J105" s="34">
        <f>SUM(J98:J104)</f>
        <v>137.985</v>
      </c>
      <c r="K105" s="20">
        <f>K98+K100</f>
        <v>0</v>
      </c>
    </row>
    <row r="106" spans="1:11" ht="12.75">
      <c r="A106" s="87" t="s">
        <v>52</v>
      </c>
      <c r="B106" s="88" t="s">
        <v>61</v>
      </c>
      <c r="C106" s="84" t="s">
        <v>70</v>
      </c>
      <c r="D106" s="81">
        <v>2019</v>
      </c>
      <c r="E106" s="81">
        <v>2025</v>
      </c>
      <c r="F106" s="12">
        <v>2019</v>
      </c>
      <c r="G106" s="40">
        <f t="shared" si="15"/>
        <v>40</v>
      </c>
      <c r="H106" s="40">
        <v>0</v>
      </c>
      <c r="I106" s="40">
        <v>0</v>
      </c>
      <c r="J106" s="40">
        <v>40</v>
      </c>
      <c r="K106" s="19">
        <v>0</v>
      </c>
    </row>
    <row r="107" spans="1:11" ht="12.75">
      <c r="A107" s="87"/>
      <c r="B107" s="88"/>
      <c r="C107" s="84"/>
      <c r="D107" s="81"/>
      <c r="E107" s="81"/>
      <c r="F107" s="12">
        <v>2020</v>
      </c>
      <c r="G107" s="40">
        <f t="shared" si="15"/>
        <v>0</v>
      </c>
      <c r="H107" s="40">
        <v>0</v>
      </c>
      <c r="I107" s="40">
        <v>0</v>
      </c>
      <c r="J107" s="40">
        <v>0</v>
      </c>
      <c r="K107" s="19">
        <v>0</v>
      </c>
    </row>
    <row r="108" spans="1:11" ht="12.75">
      <c r="A108" s="87"/>
      <c r="B108" s="88"/>
      <c r="C108" s="84"/>
      <c r="D108" s="81"/>
      <c r="E108" s="81"/>
      <c r="F108" s="12">
        <v>2021</v>
      </c>
      <c r="G108" s="40">
        <f t="shared" si="15"/>
        <v>0</v>
      </c>
      <c r="H108" s="40">
        <v>0</v>
      </c>
      <c r="I108" s="40">
        <v>0</v>
      </c>
      <c r="J108" s="40">
        <v>0</v>
      </c>
      <c r="K108" s="19">
        <v>0</v>
      </c>
    </row>
    <row r="109" spans="1:11" ht="12.75">
      <c r="A109" s="87"/>
      <c r="B109" s="88"/>
      <c r="C109" s="84"/>
      <c r="D109" s="81"/>
      <c r="E109" s="81"/>
      <c r="F109" s="12">
        <v>2022</v>
      </c>
      <c r="G109" s="40">
        <f t="shared" si="15"/>
        <v>0</v>
      </c>
      <c r="H109" s="40"/>
      <c r="I109" s="40"/>
      <c r="J109" s="40">
        <f>J108*1.04</f>
        <v>0</v>
      </c>
      <c r="K109" s="19"/>
    </row>
    <row r="110" spans="1:11" ht="12.75">
      <c r="A110" s="87"/>
      <c r="B110" s="88"/>
      <c r="C110" s="84"/>
      <c r="D110" s="81"/>
      <c r="E110" s="81"/>
      <c r="F110" s="12">
        <v>2023</v>
      </c>
      <c r="G110" s="40">
        <f t="shared" si="15"/>
        <v>0</v>
      </c>
      <c r="H110" s="40"/>
      <c r="I110" s="40"/>
      <c r="J110" s="40"/>
      <c r="K110" s="19"/>
    </row>
    <row r="111" spans="1:11" ht="12.75">
      <c r="A111" s="87"/>
      <c r="B111" s="88"/>
      <c r="C111" s="84"/>
      <c r="D111" s="81"/>
      <c r="E111" s="81"/>
      <c r="F111" s="12">
        <v>2024</v>
      </c>
      <c r="G111" s="40">
        <f t="shared" si="15"/>
        <v>48.032</v>
      </c>
      <c r="H111" s="40"/>
      <c r="I111" s="40"/>
      <c r="J111" s="40">
        <v>48.032</v>
      </c>
      <c r="K111" s="19"/>
    </row>
    <row r="112" spans="1:11" ht="14.25" customHeight="1">
      <c r="A112" s="87"/>
      <c r="B112" s="88"/>
      <c r="C112" s="84"/>
      <c r="D112" s="81"/>
      <c r="E112" s="81"/>
      <c r="F112" s="12">
        <v>2025</v>
      </c>
      <c r="G112" s="40">
        <f t="shared" si="15"/>
        <v>49.953</v>
      </c>
      <c r="H112" s="55"/>
      <c r="I112" s="55"/>
      <c r="J112" s="40">
        <v>49.953</v>
      </c>
      <c r="K112" s="43"/>
    </row>
    <row r="113" spans="1:11" ht="12.75">
      <c r="A113" s="87"/>
      <c r="B113" s="82" t="s">
        <v>12</v>
      </c>
      <c r="C113" s="82"/>
      <c r="D113" s="82"/>
      <c r="E113" s="82"/>
      <c r="F113" s="82"/>
      <c r="G113" s="34">
        <f>H113+I113+J113+K113</f>
        <v>137.985</v>
      </c>
      <c r="H113" s="34">
        <f>SUM(H106:H112)</f>
        <v>0</v>
      </c>
      <c r="I113" s="34">
        <f>SUM(I106:I112)</f>
        <v>0</v>
      </c>
      <c r="J113" s="34">
        <f>SUM(J106:J112)</f>
        <v>137.985</v>
      </c>
      <c r="K113" s="20">
        <f>K106+K108</f>
        <v>0</v>
      </c>
    </row>
    <row r="114" spans="1:11" ht="12.75">
      <c r="A114" s="68" t="s">
        <v>43</v>
      </c>
      <c r="B114" s="69" t="s">
        <v>18</v>
      </c>
      <c r="C114" s="84" t="s">
        <v>70</v>
      </c>
      <c r="D114" s="81">
        <v>2019</v>
      </c>
      <c r="E114" s="81">
        <v>2025</v>
      </c>
      <c r="F114" s="12">
        <v>2019</v>
      </c>
      <c r="G114" s="40">
        <f t="shared" si="15"/>
        <v>62</v>
      </c>
      <c r="H114" s="40">
        <f aca="true" t="shared" si="18" ref="H114:K115">H122</f>
        <v>0</v>
      </c>
      <c r="I114" s="40">
        <f t="shared" si="18"/>
        <v>0</v>
      </c>
      <c r="J114" s="40">
        <f t="shared" si="18"/>
        <v>62</v>
      </c>
      <c r="K114" s="19">
        <f t="shared" si="18"/>
        <v>0</v>
      </c>
    </row>
    <row r="115" spans="1:11" ht="12.75">
      <c r="A115" s="68"/>
      <c r="B115" s="69"/>
      <c r="C115" s="84"/>
      <c r="D115" s="81"/>
      <c r="E115" s="81"/>
      <c r="F115" s="12">
        <v>2020</v>
      </c>
      <c r="G115" s="40">
        <f t="shared" si="15"/>
        <v>29.9</v>
      </c>
      <c r="H115" s="40">
        <f t="shared" si="18"/>
        <v>0</v>
      </c>
      <c r="I115" s="40">
        <f t="shared" si="18"/>
        <v>0</v>
      </c>
      <c r="J115" s="40">
        <f t="shared" si="18"/>
        <v>29.9</v>
      </c>
      <c r="K115" s="19">
        <f t="shared" si="18"/>
        <v>0</v>
      </c>
    </row>
    <row r="116" spans="1:11" ht="12.75">
      <c r="A116" s="68"/>
      <c r="B116" s="69"/>
      <c r="C116" s="84"/>
      <c r="D116" s="81"/>
      <c r="E116" s="81"/>
      <c r="F116" s="12">
        <v>2021</v>
      </c>
      <c r="G116" s="40">
        <f t="shared" si="15"/>
        <v>32.7</v>
      </c>
      <c r="H116" s="40">
        <f>H124</f>
        <v>0</v>
      </c>
      <c r="I116" s="40">
        <f>I124</f>
        <v>0</v>
      </c>
      <c r="J116" s="40">
        <f>J124</f>
        <v>32.7</v>
      </c>
      <c r="K116" s="19">
        <f>K124</f>
        <v>0</v>
      </c>
    </row>
    <row r="117" spans="1:11" ht="12.75">
      <c r="A117" s="68"/>
      <c r="B117" s="69"/>
      <c r="C117" s="84"/>
      <c r="D117" s="81"/>
      <c r="E117" s="81"/>
      <c r="F117" s="12">
        <v>2022</v>
      </c>
      <c r="G117" s="40">
        <f t="shared" si="15"/>
        <v>35.4</v>
      </c>
      <c r="H117" s="40"/>
      <c r="I117" s="40"/>
      <c r="J117" s="40">
        <f>J125</f>
        <v>35.4</v>
      </c>
      <c r="K117" s="19"/>
    </row>
    <row r="118" spans="1:11" ht="12.75">
      <c r="A118" s="68"/>
      <c r="B118" s="69"/>
      <c r="C118" s="84"/>
      <c r="D118" s="81"/>
      <c r="E118" s="81"/>
      <c r="F118" s="12">
        <v>2023</v>
      </c>
      <c r="G118" s="40">
        <f t="shared" si="15"/>
        <v>36</v>
      </c>
      <c r="H118" s="40"/>
      <c r="I118" s="40"/>
      <c r="J118" s="40">
        <f>J126</f>
        <v>36</v>
      </c>
      <c r="K118" s="19"/>
    </row>
    <row r="119" spans="1:11" ht="12.75">
      <c r="A119" s="68"/>
      <c r="B119" s="69"/>
      <c r="C119" s="84"/>
      <c r="D119" s="81"/>
      <c r="E119" s="81"/>
      <c r="F119" s="12">
        <v>2024</v>
      </c>
      <c r="G119" s="40">
        <f t="shared" si="15"/>
        <v>74.354</v>
      </c>
      <c r="H119" s="40"/>
      <c r="I119" s="40"/>
      <c r="J119" s="40">
        <f>J127</f>
        <v>74.354</v>
      </c>
      <c r="K119" s="19"/>
    </row>
    <row r="120" spans="1:11" ht="12.75">
      <c r="A120" s="68"/>
      <c r="B120" s="69"/>
      <c r="C120" s="84"/>
      <c r="D120" s="81"/>
      <c r="E120" s="81"/>
      <c r="F120" s="12">
        <v>2025</v>
      </c>
      <c r="G120" s="40">
        <f t="shared" si="15"/>
        <v>77.328</v>
      </c>
      <c r="H120" s="55"/>
      <c r="I120" s="55"/>
      <c r="J120" s="40">
        <f>J128</f>
        <v>77.328</v>
      </c>
      <c r="K120" s="43"/>
    </row>
    <row r="121" spans="1:11" ht="12.75">
      <c r="A121" s="68"/>
      <c r="B121" s="82" t="s">
        <v>13</v>
      </c>
      <c r="C121" s="82"/>
      <c r="D121" s="82"/>
      <c r="E121" s="82"/>
      <c r="F121" s="82"/>
      <c r="G121" s="34">
        <f>H121+I121+J121+K121</f>
        <v>347.682</v>
      </c>
      <c r="H121" s="34">
        <f>SUM(H114:H120)</f>
        <v>0</v>
      </c>
      <c r="I121" s="34">
        <f>SUM(I114:I120)</f>
        <v>0</v>
      </c>
      <c r="J121" s="34">
        <f>SUM(J114:J120)</f>
        <v>347.682</v>
      </c>
      <c r="K121" s="31">
        <f>SUM(K114:K120)</f>
        <v>0</v>
      </c>
    </row>
    <row r="122" spans="1:11" ht="12.75">
      <c r="A122" s="83" t="s">
        <v>53</v>
      </c>
      <c r="B122" s="88" t="s">
        <v>62</v>
      </c>
      <c r="C122" s="84" t="s">
        <v>70</v>
      </c>
      <c r="D122" s="81">
        <v>2019</v>
      </c>
      <c r="E122" s="81">
        <v>2025</v>
      </c>
      <c r="F122" s="12">
        <v>2019</v>
      </c>
      <c r="G122" s="40">
        <f aca="true" t="shared" si="19" ref="G122:G128">H122+I122+J122+K122</f>
        <v>62</v>
      </c>
      <c r="H122" s="40">
        <v>0</v>
      </c>
      <c r="I122" s="40">
        <v>0</v>
      </c>
      <c r="J122" s="40">
        <v>62</v>
      </c>
      <c r="K122" s="19">
        <v>0</v>
      </c>
    </row>
    <row r="123" spans="1:11" ht="12.75">
      <c r="A123" s="83"/>
      <c r="B123" s="88"/>
      <c r="C123" s="84"/>
      <c r="D123" s="81"/>
      <c r="E123" s="81"/>
      <c r="F123" s="12">
        <v>2020</v>
      </c>
      <c r="G123" s="40">
        <f t="shared" si="19"/>
        <v>29.9</v>
      </c>
      <c r="H123" s="40">
        <v>0</v>
      </c>
      <c r="I123" s="40">
        <v>0</v>
      </c>
      <c r="J123" s="40">
        <v>29.9</v>
      </c>
      <c r="K123" s="19">
        <v>0</v>
      </c>
    </row>
    <row r="124" spans="1:11" ht="12.75">
      <c r="A124" s="83"/>
      <c r="B124" s="88"/>
      <c r="C124" s="84"/>
      <c r="D124" s="81"/>
      <c r="E124" s="81"/>
      <c r="F124" s="12">
        <v>2021</v>
      </c>
      <c r="G124" s="40">
        <f t="shared" si="19"/>
        <v>32.7</v>
      </c>
      <c r="H124" s="40">
        <v>0</v>
      </c>
      <c r="I124" s="40">
        <v>0</v>
      </c>
      <c r="J124" s="40">
        <v>32.7</v>
      </c>
      <c r="K124" s="19">
        <v>0</v>
      </c>
    </row>
    <row r="125" spans="1:11" ht="12.75">
      <c r="A125" s="83"/>
      <c r="B125" s="88"/>
      <c r="C125" s="84"/>
      <c r="D125" s="81"/>
      <c r="E125" s="81"/>
      <c r="F125" s="12">
        <v>2022</v>
      </c>
      <c r="G125" s="40">
        <f t="shared" si="19"/>
        <v>35.4</v>
      </c>
      <c r="H125" s="40"/>
      <c r="I125" s="40"/>
      <c r="J125" s="40">
        <v>35.4</v>
      </c>
      <c r="K125" s="19"/>
    </row>
    <row r="126" spans="1:11" ht="12.75">
      <c r="A126" s="83"/>
      <c r="B126" s="88"/>
      <c r="C126" s="84"/>
      <c r="D126" s="81"/>
      <c r="E126" s="81"/>
      <c r="F126" s="12">
        <v>2023</v>
      </c>
      <c r="G126" s="40">
        <f t="shared" si="19"/>
        <v>36</v>
      </c>
      <c r="H126" s="40"/>
      <c r="I126" s="40"/>
      <c r="J126" s="40">
        <v>36</v>
      </c>
      <c r="K126" s="19"/>
    </row>
    <row r="127" spans="1:11" ht="12.75">
      <c r="A127" s="83"/>
      <c r="B127" s="88"/>
      <c r="C127" s="84"/>
      <c r="D127" s="81"/>
      <c r="E127" s="81"/>
      <c r="F127" s="12">
        <v>2024</v>
      </c>
      <c r="G127" s="40">
        <f t="shared" si="19"/>
        <v>74.354</v>
      </c>
      <c r="H127" s="40"/>
      <c r="I127" s="40"/>
      <c r="J127" s="40">
        <v>74.354</v>
      </c>
      <c r="K127" s="19"/>
    </row>
    <row r="128" spans="1:11" ht="68.25" customHeight="1">
      <c r="A128" s="83"/>
      <c r="B128" s="88"/>
      <c r="C128" s="84"/>
      <c r="D128" s="81"/>
      <c r="E128" s="81"/>
      <c r="F128" s="12">
        <v>2025</v>
      </c>
      <c r="G128" s="40">
        <f t="shared" si="19"/>
        <v>77.328</v>
      </c>
      <c r="H128" s="55"/>
      <c r="I128" s="55"/>
      <c r="J128" s="40">
        <v>77.328</v>
      </c>
      <c r="K128" s="43"/>
    </row>
    <row r="129" spans="1:11" ht="12.75">
      <c r="A129" s="83"/>
      <c r="B129" s="82" t="s">
        <v>12</v>
      </c>
      <c r="C129" s="82"/>
      <c r="D129" s="82"/>
      <c r="E129" s="82"/>
      <c r="F129" s="82"/>
      <c r="G129" s="34">
        <f>H129+I129+J129+K129</f>
        <v>347.682</v>
      </c>
      <c r="H129" s="34">
        <f>SUM(H122:H128)</f>
        <v>0</v>
      </c>
      <c r="I129" s="34">
        <f>SUM(I122:I128)</f>
        <v>0</v>
      </c>
      <c r="J129" s="34">
        <f>SUM(J122:J128)</f>
        <v>347.682</v>
      </c>
      <c r="K129" s="33">
        <f>SUM(K122:K128)</f>
        <v>0</v>
      </c>
    </row>
    <row r="130" spans="1:11" ht="19.5" customHeight="1">
      <c r="A130" s="86">
        <v>3</v>
      </c>
      <c r="B130" s="104" t="s">
        <v>75</v>
      </c>
      <c r="C130" s="85" t="s">
        <v>71</v>
      </c>
      <c r="D130" s="85">
        <v>2019</v>
      </c>
      <c r="E130" s="85">
        <v>2025</v>
      </c>
      <c r="F130" s="12">
        <v>2019</v>
      </c>
      <c r="G130" s="35">
        <f aca="true" t="shared" si="20" ref="G130:G136">H130+I130+J130+K130</f>
        <v>0</v>
      </c>
      <c r="H130" s="35">
        <f aca="true" t="shared" si="21" ref="H130:K132">H138+H174</f>
        <v>0</v>
      </c>
      <c r="I130" s="35">
        <f t="shared" si="21"/>
        <v>0</v>
      </c>
      <c r="J130" s="35">
        <f t="shared" si="21"/>
        <v>0</v>
      </c>
      <c r="K130" s="25">
        <f t="shared" si="21"/>
        <v>0</v>
      </c>
    </row>
    <row r="131" spans="1:11" ht="19.5" customHeight="1">
      <c r="A131" s="86"/>
      <c r="B131" s="104"/>
      <c r="C131" s="85"/>
      <c r="D131" s="85"/>
      <c r="E131" s="85"/>
      <c r="F131" s="12">
        <v>2020</v>
      </c>
      <c r="G131" s="35">
        <f t="shared" si="20"/>
        <v>205.2</v>
      </c>
      <c r="H131" s="35">
        <f t="shared" si="21"/>
        <v>0</v>
      </c>
      <c r="I131" s="35">
        <f t="shared" si="21"/>
        <v>0</v>
      </c>
      <c r="J131" s="35">
        <f t="shared" si="21"/>
        <v>205.2</v>
      </c>
      <c r="K131" s="25">
        <f t="shared" si="21"/>
        <v>0</v>
      </c>
    </row>
    <row r="132" spans="1:11" ht="19.5" customHeight="1">
      <c r="A132" s="86"/>
      <c r="B132" s="104"/>
      <c r="C132" s="85"/>
      <c r="D132" s="85"/>
      <c r="E132" s="85"/>
      <c r="F132" s="12">
        <v>2021</v>
      </c>
      <c r="G132" s="35">
        <f t="shared" si="20"/>
        <v>1600.6</v>
      </c>
      <c r="H132" s="35">
        <f t="shared" si="21"/>
        <v>0</v>
      </c>
      <c r="I132" s="35">
        <f t="shared" si="21"/>
        <v>0</v>
      </c>
      <c r="J132" s="35">
        <f t="shared" si="21"/>
        <v>1600.6</v>
      </c>
      <c r="K132" s="25">
        <f t="shared" si="21"/>
        <v>0</v>
      </c>
    </row>
    <row r="133" spans="1:11" ht="13.5">
      <c r="A133" s="86"/>
      <c r="B133" s="104"/>
      <c r="C133" s="85"/>
      <c r="D133" s="85"/>
      <c r="E133" s="85"/>
      <c r="F133" s="12">
        <v>2022</v>
      </c>
      <c r="G133" s="35">
        <f t="shared" si="20"/>
        <v>1060.262</v>
      </c>
      <c r="H133" s="35"/>
      <c r="I133" s="35"/>
      <c r="J133" s="35">
        <f>J141+J177</f>
        <v>1060.262</v>
      </c>
      <c r="K133" s="25"/>
    </row>
    <row r="134" spans="1:11" ht="13.5">
      <c r="A134" s="86"/>
      <c r="B134" s="104"/>
      <c r="C134" s="85"/>
      <c r="D134" s="85"/>
      <c r="E134" s="85"/>
      <c r="F134" s="12">
        <v>2023</v>
      </c>
      <c r="G134" s="35">
        <f t="shared" si="20"/>
        <v>0</v>
      </c>
      <c r="H134" s="35"/>
      <c r="I134" s="35"/>
      <c r="J134" s="35">
        <f>J142+J178</f>
        <v>0</v>
      </c>
      <c r="K134" s="25"/>
    </row>
    <row r="135" spans="1:11" ht="13.5">
      <c r="A135" s="86"/>
      <c r="B135" s="104"/>
      <c r="C135" s="85"/>
      <c r="D135" s="85"/>
      <c r="E135" s="85"/>
      <c r="F135" s="12">
        <v>2024</v>
      </c>
      <c r="G135" s="35">
        <f t="shared" si="20"/>
        <v>0</v>
      </c>
      <c r="H135" s="35"/>
      <c r="I135" s="35"/>
      <c r="J135" s="35">
        <f>J143+J179</f>
        <v>0</v>
      </c>
      <c r="K135" s="25"/>
    </row>
    <row r="136" spans="1:11" ht="13.5">
      <c r="A136" s="86"/>
      <c r="B136" s="104"/>
      <c r="C136" s="85"/>
      <c r="D136" s="85"/>
      <c r="E136" s="85"/>
      <c r="F136" s="12">
        <v>2025</v>
      </c>
      <c r="G136" s="35">
        <f t="shared" si="20"/>
        <v>0</v>
      </c>
      <c r="H136" s="55"/>
      <c r="I136" s="55"/>
      <c r="J136" s="35">
        <f>J144+J180</f>
        <v>0</v>
      </c>
      <c r="K136" s="43"/>
    </row>
    <row r="137" spans="1:11" ht="12.75">
      <c r="A137" s="86"/>
      <c r="B137" s="82" t="s">
        <v>12</v>
      </c>
      <c r="C137" s="82"/>
      <c r="D137" s="82"/>
      <c r="E137" s="82"/>
      <c r="F137" s="82"/>
      <c r="G137" s="34">
        <f>H137+I137+J137+K137</f>
        <v>2866.062</v>
      </c>
      <c r="H137" s="34">
        <f>SUM(H130:H136)</f>
        <v>0</v>
      </c>
      <c r="I137" s="34">
        <f>SUM(I130:I136)</f>
        <v>0</v>
      </c>
      <c r="J137" s="34">
        <f>SUM(J130:J136)</f>
        <v>2866.062</v>
      </c>
      <c r="K137" s="33">
        <f>SUM(K130:K136)</f>
        <v>0</v>
      </c>
    </row>
    <row r="138" spans="1:11" ht="12.75">
      <c r="A138" s="86" t="s">
        <v>76</v>
      </c>
      <c r="B138" s="104" t="s">
        <v>77</v>
      </c>
      <c r="C138" s="85" t="s">
        <v>71</v>
      </c>
      <c r="D138" s="85">
        <v>2019</v>
      </c>
      <c r="E138" s="85">
        <v>2025</v>
      </c>
      <c r="F138" s="12">
        <v>2019</v>
      </c>
      <c r="G138" s="34">
        <f aca="true" t="shared" si="22" ref="G138:G152">H138+I138+J138+K138</f>
        <v>0</v>
      </c>
      <c r="H138" s="40">
        <f aca="true" t="shared" si="23" ref="H138:K140">H146+H154</f>
        <v>0</v>
      </c>
      <c r="I138" s="40">
        <f t="shared" si="23"/>
        <v>0</v>
      </c>
      <c r="J138" s="40">
        <f t="shared" si="23"/>
        <v>0</v>
      </c>
      <c r="K138" s="32">
        <f t="shared" si="23"/>
        <v>0</v>
      </c>
    </row>
    <row r="139" spans="1:11" ht="12.75">
      <c r="A139" s="86"/>
      <c r="B139" s="104"/>
      <c r="C139" s="85"/>
      <c r="D139" s="85"/>
      <c r="E139" s="85"/>
      <c r="F139" s="12">
        <v>2020</v>
      </c>
      <c r="G139" s="34">
        <f t="shared" si="22"/>
        <v>205.2</v>
      </c>
      <c r="H139" s="40">
        <f t="shared" si="23"/>
        <v>0</v>
      </c>
      <c r="I139" s="40">
        <f t="shared" si="23"/>
        <v>0</v>
      </c>
      <c r="J139" s="40">
        <f t="shared" si="23"/>
        <v>205.2</v>
      </c>
      <c r="K139" s="32">
        <f t="shared" si="23"/>
        <v>0</v>
      </c>
    </row>
    <row r="140" spans="1:11" ht="12.75">
      <c r="A140" s="86"/>
      <c r="B140" s="104"/>
      <c r="C140" s="85"/>
      <c r="D140" s="85"/>
      <c r="E140" s="85"/>
      <c r="F140" s="12">
        <v>2021</v>
      </c>
      <c r="G140" s="34">
        <f t="shared" si="22"/>
        <v>1600.6</v>
      </c>
      <c r="H140" s="40">
        <f t="shared" si="23"/>
        <v>0</v>
      </c>
      <c r="I140" s="40">
        <f t="shared" si="23"/>
        <v>0</v>
      </c>
      <c r="J140" s="40">
        <f t="shared" si="23"/>
        <v>1600.6</v>
      </c>
      <c r="K140" s="32">
        <f t="shared" si="23"/>
        <v>0</v>
      </c>
    </row>
    <row r="141" spans="1:11" ht="12.75">
      <c r="A141" s="86"/>
      <c r="B141" s="104"/>
      <c r="C141" s="85"/>
      <c r="D141" s="85"/>
      <c r="E141" s="85"/>
      <c r="F141" s="12">
        <v>2022</v>
      </c>
      <c r="G141" s="34">
        <f t="shared" si="22"/>
        <v>1060.262</v>
      </c>
      <c r="H141" s="40"/>
      <c r="I141" s="40"/>
      <c r="J141" s="40">
        <f>J149+J157</f>
        <v>1060.262</v>
      </c>
      <c r="K141" s="32"/>
    </row>
    <row r="142" spans="1:11" ht="12.75">
      <c r="A142" s="86"/>
      <c r="B142" s="104"/>
      <c r="C142" s="85"/>
      <c r="D142" s="85"/>
      <c r="E142" s="85"/>
      <c r="F142" s="12">
        <v>2023</v>
      </c>
      <c r="G142" s="34">
        <f t="shared" si="22"/>
        <v>0</v>
      </c>
      <c r="H142" s="40"/>
      <c r="I142" s="40"/>
      <c r="J142" s="40">
        <f>J150+J158</f>
        <v>0</v>
      </c>
      <c r="K142" s="32"/>
    </row>
    <row r="143" spans="1:11" ht="12.75">
      <c r="A143" s="86"/>
      <c r="B143" s="104"/>
      <c r="C143" s="85"/>
      <c r="D143" s="85"/>
      <c r="E143" s="85"/>
      <c r="F143" s="12">
        <v>2024</v>
      </c>
      <c r="G143" s="34">
        <f t="shared" si="22"/>
        <v>0</v>
      </c>
      <c r="H143" s="40"/>
      <c r="I143" s="40"/>
      <c r="J143" s="40">
        <f>J151+J159</f>
        <v>0</v>
      </c>
      <c r="K143" s="32"/>
    </row>
    <row r="144" spans="1:11" ht="12.75">
      <c r="A144" s="86"/>
      <c r="B144" s="104"/>
      <c r="C144" s="85"/>
      <c r="D144" s="85"/>
      <c r="E144" s="85"/>
      <c r="F144" s="12">
        <v>2025</v>
      </c>
      <c r="G144" s="34">
        <f t="shared" si="22"/>
        <v>0</v>
      </c>
      <c r="H144" s="55"/>
      <c r="I144" s="55"/>
      <c r="J144" s="40">
        <f>J152+J160</f>
        <v>0</v>
      </c>
      <c r="K144" s="43"/>
    </row>
    <row r="145" spans="1:11" ht="12.75">
      <c r="A145" s="86"/>
      <c r="B145" s="82" t="s">
        <v>12</v>
      </c>
      <c r="C145" s="82"/>
      <c r="D145" s="82"/>
      <c r="E145" s="82"/>
      <c r="F145" s="82"/>
      <c r="G145" s="34">
        <f>H145+I145+J145+K145</f>
        <v>2866.062</v>
      </c>
      <c r="H145" s="34">
        <f>SUM(H138:H144)</f>
        <v>0</v>
      </c>
      <c r="I145" s="34">
        <f>SUM(I138:I144)</f>
        <v>0</v>
      </c>
      <c r="J145" s="34">
        <f>SUM(J138:J144)</f>
        <v>2866.062</v>
      </c>
      <c r="K145" s="33">
        <f>SUM(K138:K144)</f>
        <v>0</v>
      </c>
    </row>
    <row r="146" spans="1:11" ht="12.75">
      <c r="A146" s="83" t="s">
        <v>78</v>
      </c>
      <c r="B146" s="105" t="s">
        <v>79</v>
      </c>
      <c r="C146" s="84" t="s">
        <v>70</v>
      </c>
      <c r="D146" s="81">
        <v>2019</v>
      </c>
      <c r="E146" s="81">
        <v>2025</v>
      </c>
      <c r="F146" s="12">
        <v>2019</v>
      </c>
      <c r="G146" s="40">
        <f t="shared" si="22"/>
        <v>0</v>
      </c>
      <c r="H146" s="40"/>
      <c r="I146" s="40"/>
      <c r="J146" s="40">
        <v>0</v>
      </c>
      <c r="K146" s="19">
        <v>0</v>
      </c>
    </row>
    <row r="147" spans="1:11" ht="12.75">
      <c r="A147" s="83"/>
      <c r="B147" s="105"/>
      <c r="C147" s="84"/>
      <c r="D147" s="81"/>
      <c r="E147" s="81"/>
      <c r="F147" s="12">
        <v>2020</v>
      </c>
      <c r="G147" s="40">
        <f t="shared" si="22"/>
        <v>0</v>
      </c>
      <c r="H147" s="40"/>
      <c r="I147" s="40"/>
      <c r="J147" s="40"/>
      <c r="K147" s="19">
        <v>0</v>
      </c>
    </row>
    <row r="148" spans="1:11" ht="12.75">
      <c r="A148" s="83"/>
      <c r="B148" s="105"/>
      <c r="C148" s="84"/>
      <c r="D148" s="81"/>
      <c r="E148" s="81"/>
      <c r="F148" s="12">
        <v>2021</v>
      </c>
      <c r="G148" s="40">
        <f t="shared" si="22"/>
        <v>692.1</v>
      </c>
      <c r="H148" s="40"/>
      <c r="I148" s="40"/>
      <c r="J148" s="40">
        <v>692.1</v>
      </c>
      <c r="K148" s="19">
        <v>0</v>
      </c>
    </row>
    <row r="149" spans="1:11" ht="12.75">
      <c r="A149" s="83"/>
      <c r="B149" s="105"/>
      <c r="C149" s="84"/>
      <c r="D149" s="81"/>
      <c r="E149" s="81"/>
      <c r="F149" s="12">
        <v>2022</v>
      </c>
      <c r="G149" s="40">
        <f t="shared" si="22"/>
        <v>1001.262</v>
      </c>
      <c r="H149" s="40"/>
      <c r="I149" s="40"/>
      <c r="J149" s="40">
        <v>1001.262</v>
      </c>
      <c r="K149" s="19"/>
    </row>
    <row r="150" spans="1:11" ht="12.75">
      <c r="A150" s="83"/>
      <c r="B150" s="105"/>
      <c r="C150" s="84"/>
      <c r="D150" s="81"/>
      <c r="E150" s="81"/>
      <c r="F150" s="12">
        <v>2023</v>
      </c>
      <c r="G150" s="40">
        <f t="shared" si="22"/>
        <v>0</v>
      </c>
      <c r="H150" s="40"/>
      <c r="I150" s="40"/>
      <c r="J150" s="40">
        <v>0</v>
      </c>
      <c r="K150" s="19"/>
    </row>
    <row r="151" spans="1:11" ht="12.75">
      <c r="A151" s="83"/>
      <c r="B151" s="105"/>
      <c r="C151" s="84"/>
      <c r="D151" s="81"/>
      <c r="E151" s="81"/>
      <c r="F151" s="12">
        <v>2024</v>
      </c>
      <c r="G151" s="40">
        <f t="shared" si="22"/>
        <v>0</v>
      </c>
      <c r="H151" s="40"/>
      <c r="I151" s="40"/>
      <c r="J151" s="40">
        <v>0</v>
      </c>
      <c r="K151" s="19"/>
    </row>
    <row r="152" spans="1:11" ht="12.75">
      <c r="A152" s="83"/>
      <c r="B152" s="105"/>
      <c r="C152" s="84"/>
      <c r="D152" s="81"/>
      <c r="E152" s="81"/>
      <c r="F152" s="12">
        <v>2025</v>
      </c>
      <c r="G152" s="40">
        <f t="shared" si="22"/>
        <v>0</v>
      </c>
      <c r="H152" s="55"/>
      <c r="I152" s="55"/>
      <c r="J152" s="40">
        <v>0</v>
      </c>
      <c r="K152" s="43"/>
    </row>
    <row r="153" spans="1:11" ht="12.75">
      <c r="A153" s="83"/>
      <c r="B153" s="82" t="s">
        <v>12</v>
      </c>
      <c r="C153" s="82"/>
      <c r="D153" s="82"/>
      <c r="E153" s="82"/>
      <c r="F153" s="82"/>
      <c r="G153" s="34">
        <f>H153+I153+J153+K153</f>
        <v>1693.362</v>
      </c>
      <c r="H153" s="34">
        <f>SUM(H146:H152)</f>
        <v>0</v>
      </c>
      <c r="I153" s="34">
        <f>SUM(I146:I152)</f>
        <v>0</v>
      </c>
      <c r="J153" s="34">
        <f>SUM(J146:J152)</f>
        <v>1693.362</v>
      </c>
      <c r="K153" s="33">
        <f>SUM(K146:K152)</f>
        <v>0</v>
      </c>
    </row>
    <row r="154" spans="1:11" ht="12.75">
      <c r="A154" s="83" t="s">
        <v>80</v>
      </c>
      <c r="B154" s="105" t="s">
        <v>81</v>
      </c>
      <c r="C154" s="84" t="s">
        <v>70</v>
      </c>
      <c r="D154" s="81">
        <v>2019</v>
      </c>
      <c r="E154" s="81">
        <v>2025</v>
      </c>
      <c r="F154" s="12">
        <v>2019</v>
      </c>
      <c r="G154" s="40">
        <f aca="true" t="shared" si="24" ref="G154:G160">H154+I154+J154+K154</f>
        <v>0</v>
      </c>
      <c r="H154" s="40"/>
      <c r="I154" s="40"/>
      <c r="J154" s="40">
        <v>0</v>
      </c>
      <c r="K154" s="19">
        <v>0</v>
      </c>
    </row>
    <row r="155" spans="1:11" ht="12.75">
      <c r="A155" s="83"/>
      <c r="B155" s="105"/>
      <c r="C155" s="84"/>
      <c r="D155" s="81"/>
      <c r="E155" s="81"/>
      <c r="F155" s="12">
        <v>2020</v>
      </c>
      <c r="G155" s="40">
        <f t="shared" si="24"/>
        <v>205.2</v>
      </c>
      <c r="H155" s="40"/>
      <c r="I155" s="40"/>
      <c r="J155" s="40">
        <v>205.2</v>
      </c>
      <c r="K155" s="19">
        <v>0</v>
      </c>
    </row>
    <row r="156" spans="1:11" ht="12.75">
      <c r="A156" s="83"/>
      <c r="B156" s="105"/>
      <c r="C156" s="84"/>
      <c r="D156" s="81"/>
      <c r="E156" s="81"/>
      <c r="F156" s="12">
        <v>2021</v>
      </c>
      <c r="G156" s="40">
        <f t="shared" si="24"/>
        <v>908.5</v>
      </c>
      <c r="H156" s="40"/>
      <c r="I156" s="40"/>
      <c r="J156" s="40">
        <v>908.5</v>
      </c>
      <c r="K156" s="19">
        <v>0</v>
      </c>
    </row>
    <row r="157" spans="1:11" ht="12.75">
      <c r="A157" s="83"/>
      <c r="B157" s="105"/>
      <c r="C157" s="84"/>
      <c r="D157" s="81"/>
      <c r="E157" s="81"/>
      <c r="F157" s="12">
        <v>2022</v>
      </c>
      <c r="G157" s="40">
        <f t="shared" si="24"/>
        <v>59</v>
      </c>
      <c r="H157" s="40"/>
      <c r="I157" s="40"/>
      <c r="J157" s="40">
        <v>59</v>
      </c>
      <c r="K157" s="19"/>
    </row>
    <row r="158" spans="1:11" ht="12.75">
      <c r="A158" s="83"/>
      <c r="B158" s="105"/>
      <c r="C158" s="84"/>
      <c r="D158" s="81"/>
      <c r="E158" s="81"/>
      <c r="F158" s="12">
        <v>2023</v>
      </c>
      <c r="G158" s="40">
        <f t="shared" si="24"/>
        <v>0</v>
      </c>
      <c r="H158" s="40"/>
      <c r="I158" s="40"/>
      <c r="J158" s="40">
        <v>0</v>
      </c>
      <c r="K158" s="19"/>
    </row>
    <row r="159" spans="1:11" ht="12.75">
      <c r="A159" s="83"/>
      <c r="B159" s="105"/>
      <c r="C159" s="84"/>
      <c r="D159" s="81"/>
      <c r="E159" s="81"/>
      <c r="F159" s="12">
        <v>2024</v>
      </c>
      <c r="G159" s="40">
        <f t="shared" si="24"/>
        <v>0</v>
      </c>
      <c r="H159" s="40"/>
      <c r="I159" s="40"/>
      <c r="J159" s="40">
        <v>0</v>
      </c>
      <c r="K159" s="19"/>
    </row>
    <row r="160" spans="1:11" ht="12.75">
      <c r="A160" s="83"/>
      <c r="B160" s="105"/>
      <c r="C160" s="84"/>
      <c r="D160" s="81"/>
      <c r="E160" s="81"/>
      <c r="F160" s="12">
        <v>2025</v>
      </c>
      <c r="G160" s="40">
        <f t="shared" si="24"/>
        <v>0</v>
      </c>
      <c r="H160" s="55"/>
      <c r="I160" s="55"/>
      <c r="J160" s="40">
        <v>0</v>
      </c>
      <c r="K160" s="43"/>
    </row>
    <row r="161" spans="1:11" ht="12.75">
      <c r="A161" s="83"/>
      <c r="B161" s="82" t="s">
        <v>12</v>
      </c>
      <c r="C161" s="82"/>
      <c r="D161" s="82"/>
      <c r="E161" s="82"/>
      <c r="F161" s="82"/>
      <c r="G161" s="34">
        <f>H161+I161+J161+K161</f>
        <v>1172.7</v>
      </c>
      <c r="H161" s="34">
        <f>SUM(H154:H160)</f>
        <v>0</v>
      </c>
      <c r="I161" s="34">
        <f>SUM(I154:I160)</f>
        <v>0</v>
      </c>
      <c r="J161" s="34">
        <f>SUM(J154:J160)</f>
        <v>1172.7</v>
      </c>
      <c r="K161" s="33">
        <f>SUM(K154:K160)</f>
        <v>0</v>
      </c>
    </row>
  </sheetData>
  <sheetProtection selectLockedCells="1" selectUnlockedCells="1"/>
  <mergeCells count="124">
    <mergeCell ref="F1:K1"/>
    <mergeCell ref="B121:F121"/>
    <mergeCell ref="A114:A121"/>
    <mergeCell ref="B122:B128"/>
    <mergeCell ref="C122:C128"/>
    <mergeCell ref="D122:D128"/>
    <mergeCell ref="E122:E128"/>
    <mergeCell ref="D66:D72"/>
    <mergeCell ref="E66:E72"/>
    <mergeCell ref="B114:B120"/>
    <mergeCell ref="C114:C120"/>
    <mergeCell ref="D114:D120"/>
    <mergeCell ref="E114:E120"/>
    <mergeCell ref="B50:B56"/>
    <mergeCell ref="C50:C56"/>
    <mergeCell ref="D50:D56"/>
    <mergeCell ref="E50:E56"/>
    <mergeCell ref="B57:F57"/>
    <mergeCell ref="E58:E64"/>
    <mergeCell ref="C98:C104"/>
    <mergeCell ref="A66:A73"/>
    <mergeCell ref="B66:B72"/>
    <mergeCell ref="C66:C72"/>
    <mergeCell ref="B41:F41"/>
    <mergeCell ref="B42:B48"/>
    <mergeCell ref="A34:A41"/>
    <mergeCell ref="A42:A49"/>
    <mergeCell ref="C42:C48"/>
    <mergeCell ref="D42:D48"/>
    <mergeCell ref="E42:E48"/>
    <mergeCell ref="G7:K7"/>
    <mergeCell ref="E10:E16"/>
    <mergeCell ref="B34:B40"/>
    <mergeCell ref="C34:C40"/>
    <mergeCell ref="D34:D40"/>
    <mergeCell ref="E34:E40"/>
    <mergeCell ref="C18:C24"/>
    <mergeCell ref="D18:D24"/>
    <mergeCell ref="E18:E24"/>
    <mergeCell ref="C10:C16"/>
    <mergeCell ref="F2:K2"/>
    <mergeCell ref="F3:K3"/>
    <mergeCell ref="F4:K4"/>
    <mergeCell ref="A5:K5"/>
    <mergeCell ref="D10:D16"/>
    <mergeCell ref="B17:F17"/>
    <mergeCell ref="A7:A8"/>
    <mergeCell ref="B7:B8"/>
    <mergeCell ref="C7:C8"/>
    <mergeCell ref="D7:E7"/>
    <mergeCell ref="A18:A25"/>
    <mergeCell ref="B18:B24"/>
    <mergeCell ref="A10:A17"/>
    <mergeCell ref="B10:B16"/>
    <mergeCell ref="A26:A33"/>
    <mergeCell ref="B26:B32"/>
    <mergeCell ref="C26:C32"/>
    <mergeCell ref="D26:D32"/>
    <mergeCell ref="B33:F33"/>
    <mergeCell ref="C58:C64"/>
    <mergeCell ref="D58:D64"/>
    <mergeCell ref="B65:F65"/>
    <mergeCell ref="B25:F25"/>
    <mergeCell ref="E26:E32"/>
    <mergeCell ref="B49:F49"/>
    <mergeCell ref="A50:A57"/>
    <mergeCell ref="B73:F73"/>
    <mergeCell ref="A74:A81"/>
    <mergeCell ref="B74:B80"/>
    <mergeCell ref="C74:C80"/>
    <mergeCell ref="D74:D80"/>
    <mergeCell ref="E74:E80"/>
    <mergeCell ref="B81:F81"/>
    <mergeCell ref="A58:A65"/>
    <mergeCell ref="B58:B64"/>
    <mergeCell ref="A82:A89"/>
    <mergeCell ref="B82:B88"/>
    <mergeCell ref="C82:C88"/>
    <mergeCell ref="D82:D88"/>
    <mergeCell ref="A90:A97"/>
    <mergeCell ref="B90:B96"/>
    <mergeCell ref="C90:C96"/>
    <mergeCell ref="D90:D96"/>
    <mergeCell ref="B97:F97"/>
    <mergeCell ref="E82:E88"/>
    <mergeCell ref="B89:F89"/>
    <mergeCell ref="E90:E96"/>
    <mergeCell ref="E98:E104"/>
    <mergeCell ref="B105:F105"/>
    <mergeCell ref="A106:A113"/>
    <mergeCell ref="B106:B112"/>
    <mergeCell ref="C106:C112"/>
    <mergeCell ref="D106:D112"/>
    <mergeCell ref="E106:E112"/>
    <mergeCell ref="B113:F113"/>
    <mergeCell ref="A98:A105"/>
    <mergeCell ref="B98:B104"/>
    <mergeCell ref="D98:D104"/>
    <mergeCell ref="C138:C144"/>
    <mergeCell ref="D138:D144"/>
    <mergeCell ref="B129:F129"/>
    <mergeCell ref="A130:A137"/>
    <mergeCell ref="B130:B136"/>
    <mergeCell ref="C130:C136"/>
    <mergeCell ref="D130:D136"/>
    <mergeCell ref="E130:E136"/>
    <mergeCell ref="B137:F137"/>
    <mergeCell ref="A122:A129"/>
    <mergeCell ref="E138:E144"/>
    <mergeCell ref="B145:F145"/>
    <mergeCell ref="A146:A153"/>
    <mergeCell ref="B146:B152"/>
    <mergeCell ref="C146:C152"/>
    <mergeCell ref="D146:D152"/>
    <mergeCell ref="E146:E152"/>
    <mergeCell ref="B153:F153"/>
    <mergeCell ref="A138:A145"/>
    <mergeCell ref="B138:B144"/>
    <mergeCell ref="E154:E160"/>
    <mergeCell ref="B161:F161"/>
    <mergeCell ref="A154:A161"/>
    <mergeCell ref="B154:B160"/>
    <mergeCell ref="C154:C160"/>
    <mergeCell ref="D154:D160"/>
  </mergeCells>
  <printOptions/>
  <pageMargins left="0.15748031496062992" right="0.2362204724409449" top="0.1968503937007874" bottom="0.1968503937007874" header="0.15748031496062992" footer="0.15748031496062992"/>
  <pageSetup horizontalDpi="300" verticalDpi="300" orientation="landscape" paperSize="9" scale="96" r:id="rId1"/>
  <rowBreaks count="4" manualBreakCount="4">
    <brk id="33" max="255" man="1"/>
    <brk id="72" max="10" man="1"/>
    <brk id="105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9" sqref="Q9"/>
    </sheetView>
  </sheetViews>
  <sheetFormatPr defaultColWidth="9.00390625" defaultRowHeight="12.75"/>
  <cols>
    <col min="1" max="1" width="5.375" style="1" customWidth="1"/>
    <col min="2" max="2" width="42.00390625" style="2" customWidth="1"/>
  </cols>
  <sheetData>
    <row r="1" spans="1:11" s="2" customFormat="1" ht="25.5" customHeight="1">
      <c r="A1" s="1"/>
      <c r="C1" s="8"/>
      <c r="E1" s="93" t="s">
        <v>121</v>
      </c>
      <c r="F1" s="93"/>
      <c r="G1" s="93"/>
      <c r="H1" s="93"/>
      <c r="I1" s="93"/>
      <c r="J1" s="93"/>
      <c r="K1" s="93"/>
    </row>
    <row r="2" spans="1:11" s="2" customFormat="1" ht="21" customHeight="1">
      <c r="A2" s="1"/>
      <c r="B2" s="106"/>
      <c r="C2" s="8"/>
      <c r="F2" s="90" t="s">
        <v>123</v>
      </c>
      <c r="G2" s="90"/>
      <c r="H2" s="90"/>
      <c r="I2" s="90"/>
      <c r="J2" s="90"/>
      <c r="K2" s="90"/>
    </row>
    <row r="3" spans="1:11" s="2" customFormat="1" ht="12.75">
      <c r="A3" s="1"/>
      <c r="B3" s="5"/>
      <c r="H3" s="90" t="s">
        <v>88</v>
      </c>
      <c r="I3" s="90"/>
      <c r="J3" s="90"/>
      <c r="K3" s="90"/>
    </row>
    <row r="4" spans="1:12" s="2" customFormat="1" ht="66.75" customHeight="1">
      <c r="A4" s="1"/>
      <c r="B4" s="54"/>
      <c r="C4" s="42"/>
      <c r="D4" s="42"/>
      <c r="E4" s="42"/>
      <c r="F4" s="42"/>
      <c r="G4" s="42"/>
      <c r="H4" s="95" t="s">
        <v>117</v>
      </c>
      <c r="I4" s="95"/>
      <c r="J4" s="95"/>
      <c r="K4" s="95"/>
      <c r="L4" s="42"/>
    </row>
    <row r="5" spans="1:11" s="2" customFormat="1" ht="37.5" customHeight="1">
      <c r="A5" s="91" t="s">
        <v>105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2" ht="0.75" customHeight="1">
      <c r="A6" s="3"/>
      <c r="B6" s="3"/>
    </row>
    <row r="7" spans="1:11" ht="31.5" customHeight="1">
      <c r="A7" s="73"/>
      <c r="B7" s="89" t="s">
        <v>0</v>
      </c>
      <c r="C7" s="96" t="s">
        <v>20</v>
      </c>
      <c r="D7" s="81" t="s">
        <v>21</v>
      </c>
      <c r="E7" s="81"/>
      <c r="F7" s="81"/>
      <c r="G7" s="81"/>
      <c r="H7" s="81"/>
      <c r="I7" s="81"/>
      <c r="J7" s="81"/>
      <c r="K7" s="81"/>
    </row>
    <row r="8" spans="1:11" ht="47.25" customHeight="1">
      <c r="A8" s="73"/>
      <c r="B8" s="89"/>
      <c r="C8" s="96"/>
      <c r="D8" s="49" t="s">
        <v>73</v>
      </c>
      <c r="E8" s="12">
        <v>2019</v>
      </c>
      <c r="F8" s="12">
        <v>2020</v>
      </c>
      <c r="G8" s="12">
        <v>2021</v>
      </c>
      <c r="H8" s="12">
        <v>2022</v>
      </c>
      <c r="I8" s="12">
        <v>2023</v>
      </c>
      <c r="J8" s="12">
        <v>2024</v>
      </c>
      <c r="K8" s="12">
        <v>2025</v>
      </c>
    </row>
    <row r="9" spans="1:1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30.75" customHeight="1">
      <c r="A10" s="14">
        <v>1</v>
      </c>
      <c r="B10" s="94" t="s">
        <v>45</v>
      </c>
      <c r="C10" s="94"/>
      <c r="D10" s="94"/>
      <c r="E10" s="94"/>
      <c r="F10" s="94"/>
      <c r="G10" s="94"/>
      <c r="H10" s="94"/>
      <c r="I10" s="94"/>
      <c r="J10" s="94"/>
      <c r="K10" s="94"/>
    </row>
    <row r="11" spans="1:11" s="23" customFormat="1" ht="41.25" customHeight="1">
      <c r="A11" s="51" t="s">
        <v>109</v>
      </c>
      <c r="B11" s="36" t="s">
        <v>113</v>
      </c>
      <c r="C11" s="13" t="s">
        <v>22</v>
      </c>
      <c r="D11" s="13">
        <v>22</v>
      </c>
      <c r="E11" s="13">
        <v>28</v>
      </c>
      <c r="F11" s="52">
        <f>28*1.015</f>
        <v>28.419999999999998</v>
      </c>
      <c r="G11" s="52">
        <f>F11*1.014989</f>
        <v>28.845987379999997</v>
      </c>
      <c r="H11" s="52">
        <v>28.845987379999997</v>
      </c>
      <c r="I11" s="52">
        <v>28.845987379999997</v>
      </c>
      <c r="J11" s="52">
        <v>28.845987379999997</v>
      </c>
      <c r="K11" s="52">
        <v>28.845987379999997</v>
      </c>
    </row>
    <row r="12" spans="1:11" s="23" customFormat="1" ht="69" customHeight="1">
      <c r="A12" s="51" t="s">
        <v>110</v>
      </c>
      <c r="B12" s="36" t="s">
        <v>111</v>
      </c>
      <c r="C12" s="13" t="s">
        <v>112</v>
      </c>
      <c r="D12" s="13">
        <v>26.2</v>
      </c>
      <c r="E12" s="13">
        <v>26.8</v>
      </c>
      <c r="F12" s="52">
        <v>27</v>
      </c>
      <c r="G12" s="107">
        <v>37</v>
      </c>
      <c r="H12" s="107">
        <v>37</v>
      </c>
      <c r="I12" s="107">
        <v>37</v>
      </c>
      <c r="J12" s="107">
        <v>37</v>
      </c>
      <c r="K12" s="107">
        <v>37</v>
      </c>
    </row>
    <row r="13" spans="1:11" ht="19.5" customHeight="1">
      <c r="A13" s="14" t="s">
        <v>14</v>
      </c>
      <c r="B13" s="94" t="s">
        <v>19</v>
      </c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80.25" customHeight="1">
      <c r="A14" s="16" t="s">
        <v>46</v>
      </c>
      <c r="B14" s="36" t="s">
        <v>67</v>
      </c>
      <c r="C14" s="37"/>
      <c r="D14" s="12"/>
      <c r="E14" s="12"/>
      <c r="F14" s="12"/>
      <c r="G14" s="12"/>
      <c r="H14" s="24"/>
      <c r="I14" s="24"/>
      <c r="J14" s="24"/>
      <c r="K14" s="24"/>
    </row>
    <row r="15" spans="1:11" ht="20.25" customHeight="1">
      <c r="A15" s="16"/>
      <c r="B15" s="38" t="s">
        <v>29</v>
      </c>
      <c r="C15" s="12" t="s">
        <v>22</v>
      </c>
      <c r="D15" s="12">
        <v>10</v>
      </c>
      <c r="E15" s="12">
        <v>5</v>
      </c>
      <c r="F15" s="66">
        <v>5</v>
      </c>
      <c r="G15" s="66">
        <v>5</v>
      </c>
      <c r="H15" s="66">
        <v>5</v>
      </c>
      <c r="I15" s="66">
        <v>5</v>
      </c>
      <c r="J15" s="66">
        <v>1</v>
      </c>
      <c r="K15" s="66">
        <v>1</v>
      </c>
    </row>
    <row r="16" spans="1:11" ht="15" customHeight="1">
      <c r="A16" s="16"/>
      <c r="B16" s="38" t="s">
        <v>28</v>
      </c>
      <c r="C16" s="12" t="s">
        <v>22</v>
      </c>
      <c r="D16" s="12">
        <v>12</v>
      </c>
      <c r="E16" s="12">
        <v>5</v>
      </c>
      <c r="F16" s="66">
        <v>5</v>
      </c>
      <c r="G16" s="66">
        <v>5</v>
      </c>
      <c r="H16" s="66">
        <v>5</v>
      </c>
      <c r="I16" s="66">
        <v>5</v>
      </c>
      <c r="J16" s="66">
        <v>1</v>
      </c>
      <c r="K16" s="66">
        <v>1</v>
      </c>
    </row>
    <row r="17" spans="1:11" ht="54.75" customHeight="1">
      <c r="A17" s="15" t="s">
        <v>47</v>
      </c>
      <c r="B17" s="36" t="s">
        <v>16</v>
      </c>
      <c r="C17" s="37"/>
      <c r="D17" s="24"/>
      <c r="E17" s="24"/>
      <c r="F17" s="24"/>
      <c r="G17" s="24"/>
      <c r="H17" s="24"/>
      <c r="I17" s="24"/>
      <c r="J17" s="24"/>
      <c r="K17" s="24"/>
    </row>
    <row r="18" spans="1:11" ht="22.5" customHeight="1">
      <c r="A18" s="15"/>
      <c r="B18" s="38" t="s">
        <v>29</v>
      </c>
      <c r="C18" s="12" t="s">
        <v>22</v>
      </c>
      <c r="D18" s="12">
        <v>5</v>
      </c>
      <c r="E18" s="12">
        <v>5</v>
      </c>
      <c r="F18" s="66">
        <v>5</v>
      </c>
      <c r="G18" s="66">
        <v>5</v>
      </c>
      <c r="H18" s="66">
        <v>5</v>
      </c>
      <c r="I18" s="66">
        <v>5</v>
      </c>
      <c r="J18" s="12">
        <v>0</v>
      </c>
      <c r="K18" s="12">
        <v>0</v>
      </c>
    </row>
    <row r="19" spans="1:11" ht="12.75">
      <c r="A19" s="15"/>
      <c r="B19" s="38" t="s">
        <v>28</v>
      </c>
      <c r="C19" s="12" t="s">
        <v>22</v>
      </c>
      <c r="D19" s="12">
        <v>17</v>
      </c>
      <c r="E19" s="12">
        <v>5</v>
      </c>
      <c r="F19" s="66">
        <v>5</v>
      </c>
      <c r="G19" s="66">
        <v>5</v>
      </c>
      <c r="H19" s="66">
        <v>5</v>
      </c>
      <c r="I19" s="66">
        <v>5</v>
      </c>
      <c r="J19" s="12">
        <v>0</v>
      </c>
      <c r="K19" s="12">
        <v>0</v>
      </c>
    </row>
    <row r="20" spans="1:11" ht="69" customHeight="1">
      <c r="A20" s="15" t="s">
        <v>48</v>
      </c>
      <c r="B20" s="36" t="s">
        <v>119</v>
      </c>
      <c r="C20" s="37"/>
      <c r="D20" s="12"/>
      <c r="E20" s="12"/>
      <c r="F20" s="12"/>
      <c r="G20" s="12"/>
      <c r="H20" s="24"/>
      <c r="I20" s="24"/>
      <c r="J20" s="24"/>
      <c r="K20" s="24"/>
    </row>
    <row r="21" spans="1:11" ht="15" customHeight="1">
      <c r="A21" s="15"/>
      <c r="B21" s="38" t="s">
        <v>29</v>
      </c>
      <c r="C21" s="12" t="s">
        <v>22</v>
      </c>
      <c r="D21" s="12">
        <v>8</v>
      </c>
      <c r="E21" s="12">
        <v>4</v>
      </c>
      <c r="F21" s="66">
        <v>4</v>
      </c>
      <c r="G21" s="66">
        <v>4</v>
      </c>
      <c r="H21" s="66">
        <v>4</v>
      </c>
      <c r="I21" s="66">
        <v>4</v>
      </c>
      <c r="J21" s="12">
        <v>0</v>
      </c>
      <c r="K21" s="12">
        <v>0</v>
      </c>
    </row>
    <row r="22" spans="1:11" ht="12.75">
      <c r="A22" s="15"/>
      <c r="B22" s="38" t="s">
        <v>28</v>
      </c>
      <c r="C22" s="12" t="s">
        <v>22</v>
      </c>
      <c r="D22" s="12">
        <v>15</v>
      </c>
      <c r="E22" s="12">
        <v>4</v>
      </c>
      <c r="F22" s="66">
        <v>4</v>
      </c>
      <c r="G22" s="66">
        <v>4</v>
      </c>
      <c r="H22" s="66">
        <v>4</v>
      </c>
      <c r="I22" s="66">
        <v>4</v>
      </c>
      <c r="J22" s="12">
        <v>0</v>
      </c>
      <c r="K22" s="12">
        <v>0</v>
      </c>
    </row>
    <row r="23" spans="1:11" ht="43.5" customHeight="1">
      <c r="A23" s="15" t="s">
        <v>63</v>
      </c>
      <c r="B23" s="36" t="s">
        <v>65</v>
      </c>
      <c r="C23" s="37"/>
      <c r="D23" s="12"/>
      <c r="E23" s="12"/>
      <c r="F23" s="12"/>
      <c r="G23" s="12"/>
      <c r="H23" s="24"/>
      <c r="I23" s="24"/>
      <c r="J23" s="24"/>
      <c r="K23" s="24"/>
    </row>
    <row r="24" spans="1:11" ht="22.5" customHeight="1">
      <c r="A24" s="15"/>
      <c r="B24" s="38" t="s">
        <v>29</v>
      </c>
      <c r="C24" s="12" t="s">
        <v>22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15"/>
      <c r="B25" s="38" t="s">
        <v>28</v>
      </c>
      <c r="C25" s="12" t="s">
        <v>22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90" customHeight="1">
      <c r="A26" s="15" t="s">
        <v>64</v>
      </c>
      <c r="B26" s="36" t="s">
        <v>66</v>
      </c>
      <c r="C26" s="37"/>
      <c r="D26" s="12"/>
      <c r="E26" s="12"/>
      <c r="F26" s="12"/>
      <c r="G26" s="12"/>
      <c r="H26" s="24"/>
      <c r="I26" s="24"/>
      <c r="J26" s="24"/>
      <c r="K26" s="24"/>
    </row>
    <row r="27" spans="1:11" ht="22.5" customHeight="1">
      <c r="A27" s="15"/>
      <c r="B27" s="38" t="s">
        <v>29</v>
      </c>
      <c r="C27" s="12" t="s">
        <v>22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ht="12.75">
      <c r="A28" s="15"/>
      <c r="B28" s="38" t="s">
        <v>28</v>
      </c>
      <c r="C28" s="12" t="s">
        <v>22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19.5" customHeight="1">
      <c r="A29" s="14" t="s">
        <v>23</v>
      </c>
      <c r="B29" s="97" t="s">
        <v>17</v>
      </c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116.25" customHeight="1">
      <c r="A30" s="15" t="s">
        <v>49</v>
      </c>
      <c r="B30" s="17" t="s">
        <v>24</v>
      </c>
      <c r="C30" s="12" t="s">
        <v>22</v>
      </c>
      <c r="D30" s="12">
        <v>7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</row>
    <row r="31" spans="1:11" ht="30.75" customHeight="1">
      <c r="A31" s="14">
        <v>2</v>
      </c>
      <c r="B31" s="97" t="s">
        <v>51</v>
      </c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17.25" customHeight="1">
      <c r="A32" s="14" t="s">
        <v>15</v>
      </c>
      <c r="B32" s="97" t="s">
        <v>50</v>
      </c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81.75" customHeight="1">
      <c r="A33" s="15" t="s">
        <v>52</v>
      </c>
      <c r="B33" s="17" t="s">
        <v>59</v>
      </c>
      <c r="C33" s="24"/>
      <c r="D33" s="12"/>
      <c r="E33" s="12"/>
      <c r="F33" s="12"/>
      <c r="G33" s="12"/>
      <c r="H33" s="24"/>
      <c r="I33" s="24"/>
      <c r="J33" s="24"/>
      <c r="K33" s="24"/>
    </row>
    <row r="34" spans="1:11" s="23" customFormat="1" ht="12.75">
      <c r="A34" s="15"/>
      <c r="B34" s="38" t="s">
        <v>26</v>
      </c>
      <c r="C34" s="12" t="s">
        <v>22</v>
      </c>
      <c r="D34" s="50">
        <v>176</v>
      </c>
      <c r="E34" s="50">
        <v>160</v>
      </c>
      <c r="F34" s="67">
        <v>160</v>
      </c>
      <c r="G34" s="67">
        <v>160</v>
      </c>
      <c r="H34" s="67">
        <v>160</v>
      </c>
      <c r="I34" s="67">
        <v>160</v>
      </c>
      <c r="J34" s="67">
        <v>160</v>
      </c>
      <c r="K34" s="67">
        <v>160</v>
      </c>
    </row>
    <row r="35" spans="1:11" ht="16.5" customHeight="1">
      <c r="A35" s="14" t="s">
        <v>43</v>
      </c>
      <c r="B35" s="94" t="s">
        <v>18</v>
      </c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126" customHeight="1">
      <c r="A36" s="16" t="s">
        <v>53</v>
      </c>
      <c r="B36" s="17" t="s">
        <v>60</v>
      </c>
      <c r="C36" s="24" t="s">
        <v>25</v>
      </c>
      <c r="D36" s="12"/>
      <c r="E36" s="12"/>
      <c r="F36" s="12"/>
      <c r="G36" s="12"/>
      <c r="H36" s="24"/>
      <c r="I36" s="24"/>
      <c r="J36" s="24"/>
      <c r="K36" s="24"/>
    </row>
    <row r="37" spans="1:11" ht="14.25" customHeight="1">
      <c r="A37" s="16"/>
      <c r="B37" s="38" t="s">
        <v>27</v>
      </c>
      <c r="C37" s="12" t="s">
        <v>22</v>
      </c>
      <c r="D37" s="50">
        <v>1</v>
      </c>
      <c r="E37" s="50">
        <v>1</v>
      </c>
      <c r="F37" s="50">
        <v>1</v>
      </c>
      <c r="G37" s="50">
        <v>1</v>
      </c>
      <c r="H37" s="50">
        <v>1</v>
      </c>
      <c r="I37" s="50">
        <v>1</v>
      </c>
      <c r="J37" s="50">
        <v>1</v>
      </c>
      <c r="K37" s="50">
        <v>1</v>
      </c>
    </row>
    <row r="38" spans="1:11" ht="27.75" customHeight="1">
      <c r="A38" s="14">
        <v>3</v>
      </c>
      <c r="B38" s="94" t="s">
        <v>75</v>
      </c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2.75" customHeight="1">
      <c r="A39" s="14" t="s">
        <v>76</v>
      </c>
      <c r="B39" s="94" t="s">
        <v>82</v>
      </c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38.25">
      <c r="A40" s="15" t="s">
        <v>78</v>
      </c>
      <c r="B40" s="17" t="s">
        <v>83</v>
      </c>
      <c r="C40" s="12" t="s">
        <v>22</v>
      </c>
      <c r="D40" s="12"/>
      <c r="E40" s="12">
        <v>0</v>
      </c>
      <c r="F40" s="12">
        <v>0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</row>
    <row r="41" spans="1:11" ht="38.25">
      <c r="A41" s="15" t="s">
        <v>80</v>
      </c>
      <c r="B41" s="39" t="s">
        <v>84</v>
      </c>
      <c r="C41" s="12" t="s">
        <v>22</v>
      </c>
      <c r="D41" s="12"/>
      <c r="E41" s="12">
        <v>0</v>
      </c>
      <c r="F41" s="12">
        <v>0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</row>
  </sheetData>
  <sheetProtection/>
  <mergeCells count="17">
    <mergeCell ref="B35:K35"/>
    <mergeCell ref="F2:K2"/>
    <mergeCell ref="A7:A8"/>
    <mergeCell ref="B7:B8"/>
    <mergeCell ref="B29:K29"/>
    <mergeCell ref="B31:K31"/>
    <mergeCell ref="H3:K3"/>
    <mergeCell ref="E1:K1"/>
    <mergeCell ref="B38:K38"/>
    <mergeCell ref="B39:K39"/>
    <mergeCell ref="H4:K4"/>
    <mergeCell ref="A5:K5"/>
    <mergeCell ref="D7:K7"/>
    <mergeCell ref="B10:K10"/>
    <mergeCell ref="B13:K13"/>
    <mergeCell ref="C7:C8"/>
    <mergeCell ref="B32:K32"/>
  </mergeCells>
  <printOptions/>
  <pageMargins left="0.3937007874015748" right="0.1968503937007874" top="0.3937007874015748" bottom="0.3937007874015748" header="0.5118110236220472" footer="0.5118110236220472"/>
  <pageSetup fitToHeight="3" horizontalDpi="1200" verticalDpi="1200" orientation="landscape" paperSize="9" r:id="rId1"/>
  <rowBreaks count="2" manualBreakCount="2">
    <brk id="14" max="255" man="1"/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selection activeCell="Q1" sqref="Q1:W1"/>
    </sheetView>
  </sheetViews>
  <sheetFormatPr defaultColWidth="9.00390625" defaultRowHeight="12.75"/>
  <cols>
    <col min="1" max="1" width="5.375" style="0" customWidth="1"/>
    <col min="2" max="2" width="21.75390625" style="0" customWidth="1"/>
    <col min="3" max="3" width="10.75390625" style="0" customWidth="1"/>
    <col min="4" max="4" width="13.75390625" style="0" customWidth="1"/>
    <col min="5" max="5" width="12.25390625" style="0" customWidth="1"/>
    <col min="6" max="6" width="10.625" style="0" customWidth="1"/>
    <col min="7" max="7" width="10.00390625" style="0" customWidth="1"/>
    <col min="8" max="8" width="9.25390625" style="0" bestFit="1" customWidth="1"/>
    <col min="9" max="9" width="9.00390625" style="0" bestFit="1" customWidth="1"/>
    <col min="10" max="10" width="10.125" style="0" bestFit="1" customWidth="1"/>
    <col min="11" max="11" width="9.25390625" style="0" bestFit="1" customWidth="1"/>
    <col min="12" max="12" width="9.00390625" style="0" bestFit="1" customWidth="1"/>
    <col min="13" max="13" width="10.75390625" style="0" bestFit="1" customWidth="1"/>
    <col min="15" max="15" width="9.00390625" style="0" bestFit="1" customWidth="1"/>
    <col min="16" max="16" width="10.125" style="0" bestFit="1" customWidth="1"/>
    <col min="17" max="17" width="9.125" style="0" bestFit="1" customWidth="1"/>
    <col min="18" max="18" width="9.00390625" style="0" bestFit="1" customWidth="1"/>
    <col min="19" max="19" width="10.125" style="0" bestFit="1" customWidth="1"/>
    <col min="20" max="21" width="9.00390625" style="0" bestFit="1" customWidth="1"/>
    <col min="22" max="22" width="10.125" style="0" bestFit="1" customWidth="1"/>
    <col min="23" max="23" width="9.00390625" style="0" bestFit="1" customWidth="1"/>
  </cols>
  <sheetData>
    <row r="1" spans="17:23" ht="24.75" customHeight="1">
      <c r="Q1" s="93" t="s">
        <v>122</v>
      </c>
      <c r="R1" s="93"/>
      <c r="S1" s="93"/>
      <c r="T1" s="93"/>
      <c r="U1" s="93"/>
      <c r="V1" s="93"/>
      <c r="W1" s="93"/>
    </row>
    <row r="2" spans="18:23" ht="12.75" customHeight="1">
      <c r="R2" s="90" t="s">
        <v>124</v>
      </c>
      <c r="S2" s="90"/>
      <c r="T2" s="90"/>
      <c r="U2" s="90"/>
      <c r="V2" s="90"/>
      <c r="W2" s="90"/>
    </row>
    <row r="3" spans="18:23" ht="66.75" customHeight="1">
      <c r="R3" s="77" t="s">
        <v>106</v>
      </c>
      <c r="S3" s="77"/>
      <c r="T3" s="77"/>
      <c r="U3" s="77"/>
      <c r="V3" s="77"/>
      <c r="W3" s="77"/>
    </row>
    <row r="5" spans="5:11" ht="12.75">
      <c r="E5" s="2"/>
      <c r="F5" s="2"/>
      <c r="G5" s="53" t="s">
        <v>115</v>
      </c>
      <c r="H5" s="2"/>
      <c r="I5" s="2"/>
      <c r="J5" s="2"/>
      <c r="K5" s="2"/>
    </row>
    <row r="6" spans="5:11" ht="12.75">
      <c r="E6" s="2"/>
      <c r="F6" s="2"/>
      <c r="G6" s="53" t="s">
        <v>116</v>
      </c>
      <c r="H6" s="2"/>
      <c r="I6" s="2"/>
      <c r="J6" s="2"/>
      <c r="K6" s="2"/>
    </row>
    <row r="8" spans="1:23" ht="12.75">
      <c r="A8" s="100" t="s">
        <v>89</v>
      </c>
      <c r="B8" s="101" t="s">
        <v>90</v>
      </c>
      <c r="C8" s="101" t="s">
        <v>97</v>
      </c>
      <c r="D8" s="101"/>
      <c r="E8" s="101"/>
      <c r="F8" s="101" t="s">
        <v>98</v>
      </c>
      <c r="G8" s="101"/>
      <c r="H8" s="101"/>
      <c r="I8" s="101" t="s">
        <v>99</v>
      </c>
      <c r="J8" s="101"/>
      <c r="K8" s="101"/>
      <c r="L8" s="101" t="s">
        <v>100</v>
      </c>
      <c r="M8" s="101"/>
      <c r="N8" s="101"/>
      <c r="O8" s="101" t="s">
        <v>101</v>
      </c>
      <c r="P8" s="101"/>
      <c r="Q8" s="101"/>
      <c r="R8" s="101" t="s">
        <v>102</v>
      </c>
      <c r="S8" s="101"/>
      <c r="T8" s="101"/>
      <c r="U8" s="101" t="s">
        <v>96</v>
      </c>
      <c r="V8" s="101"/>
      <c r="W8" s="101"/>
    </row>
    <row r="9" spans="1:23" ht="38.25">
      <c r="A9" s="100"/>
      <c r="B9" s="101"/>
      <c r="C9" s="44" t="s">
        <v>91</v>
      </c>
      <c r="D9" s="44" t="s">
        <v>95</v>
      </c>
      <c r="E9" s="44" t="s">
        <v>94</v>
      </c>
      <c r="F9" s="44" t="s">
        <v>91</v>
      </c>
      <c r="G9" s="44" t="s">
        <v>95</v>
      </c>
      <c r="H9" s="44" t="s">
        <v>94</v>
      </c>
      <c r="I9" s="44" t="s">
        <v>91</v>
      </c>
      <c r="J9" s="44" t="s">
        <v>95</v>
      </c>
      <c r="K9" s="44" t="s">
        <v>94</v>
      </c>
      <c r="L9" s="44" t="s">
        <v>91</v>
      </c>
      <c r="M9" s="44" t="s">
        <v>95</v>
      </c>
      <c r="N9" s="44" t="s">
        <v>94</v>
      </c>
      <c r="O9" s="44" t="s">
        <v>91</v>
      </c>
      <c r="P9" s="44" t="s">
        <v>95</v>
      </c>
      <c r="Q9" s="44" t="s">
        <v>94</v>
      </c>
      <c r="R9" s="44" t="s">
        <v>91</v>
      </c>
      <c r="S9" s="44" t="s">
        <v>95</v>
      </c>
      <c r="T9" s="44" t="s">
        <v>94</v>
      </c>
      <c r="U9" s="44" t="s">
        <v>91</v>
      </c>
      <c r="V9" s="44" t="s">
        <v>95</v>
      </c>
      <c r="W9" s="44" t="s">
        <v>94</v>
      </c>
    </row>
    <row r="10" spans="1:23" ht="60">
      <c r="A10" s="45">
        <v>1</v>
      </c>
      <c r="B10" s="46" t="s">
        <v>92</v>
      </c>
      <c r="C10" s="45">
        <v>0</v>
      </c>
      <c r="D10" s="59">
        <v>10000</v>
      </c>
      <c r="E10" s="60">
        <v>727</v>
      </c>
      <c r="F10" s="60">
        <v>0</v>
      </c>
      <c r="G10" s="60">
        <v>10000</v>
      </c>
      <c r="H10" s="60">
        <v>860.1</v>
      </c>
      <c r="I10" s="60">
        <v>0</v>
      </c>
      <c r="J10" s="60">
        <v>10000</v>
      </c>
      <c r="K10" s="60">
        <v>2258.3</v>
      </c>
      <c r="L10" s="59">
        <v>0</v>
      </c>
      <c r="M10" s="60">
        <v>9776</v>
      </c>
      <c r="N10" s="59">
        <v>2062.52</v>
      </c>
      <c r="O10" s="59">
        <v>0</v>
      </c>
      <c r="P10" s="59">
        <v>9778</v>
      </c>
      <c r="Q10" s="59">
        <v>1122.445</v>
      </c>
      <c r="R10" s="59">
        <v>0</v>
      </c>
      <c r="S10" s="59">
        <v>0</v>
      </c>
      <c r="T10" s="59">
        <v>864.009</v>
      </c>
      <c r="U10" s="59">
        <v>0</v>
      </c>
      <c r="V10" s="59">
        <v>0</v>
      </c>
      <c r="W10" s="59">
        <v>898.569</v>
      </c>
    </row>
    <row r="11" spans="1:23" ht="12.75">
      <c r="A11" s="46"/>
      <c r="B11" s="47" t="s">
        <v>93</v>
      </c>
      <c r="C11" s="48">
        <v>0</v>
      </c>
      <c r="D11" s="61">
        <f>D10</f>
        <v>10000</v>
      </c>
      <c r="E11" s="61">
        <f>E10</f>
        <v>727</v>
      </c>
      <c r="F11" s="61">
        <f>F10</f>
        <v>0</v>
      </c>
      <c r="G11" s="61">
        <f>G10</f>
        <v>10000</v>
      </c>
      <c r="H11" s="61">
        <f>H10</f>
        <v>860.1</v>
      </c>
      <c r="I11" s="61">
        <f aca="true" t="shared" si="0" ref="I11:W11">I10</f>
        <v>0</v>
      </c>
      <c r="J11" s="61">
        <f>J10</f>
        <v>10000</v>
      </c>
      <c r="K11" s="61">
        <f>K10</f>
        <v>2258.3</v>
      </c>
      <c r="L11" s="61">
        <f t="shared" si="0"/>
        <v>0</v>
      </c>
      <c r="M11" s="61">
        <f t="shared" si="0"/>
        <v>9776</v>
      </c>
      <c r="N11" s="61">
        <f t="shared" si="0"/>
        <v>2062.52</v>
      </c>
      <c r="O11" s="61">
        <f t="shared" si="0"/>
        <v>0</v>
      </c>
      <c r="P11" s="61">
        <f t="shared" si="0"/>
        <v>9778</v>
      </c>
      <c r="Q11" s="61">
        <f t="shared" si="0"/>
        <v>1122.445</v>
      </c>
      <c r="R11" s="61">
        <f t="shared" si="0"/>
        <v>0</v>
      </c>
      <c r="S11" s="61">
        <f t="shared" si="0"/>
        <v>0</v>
      </c>
      <c r="T11" s="61">
        <f t="shared" si="0"/>
        <v>864.009</v>
      </c>
      <c r="U11" s="61">
        <f t="shared" si="0"/>
        <v>0</v>
      </c>
      <c r="V11" s="61">
        <f t="shared" si="0"/>
        <v>0</v>
      </c>
      <c r="W11" s="61">
        <f t="shared" si="0"/>
        <v>898.569</v>
      </c>
    </row>
    <row r="12" spans="1:14" ht="15.75">
      <c r="A12" s="98"/>
      <c r="B12" s="98"/>
      <c r="C12" s="98"/>
      <c r="D12" s="98"/>
      <c r="E12" s="98"/>
      <c r="F12" s="98"/>
      <c r="G12" s="98"/>
      <c r="H12" s="99"/>
      <c r="I12" s="99"/>
      <c r="J12" s="99"/>
      <c r="K12" s="99"/>
      <c r="L12" s="99"/>
      <c r="M12" s="99"/>
      <c r="N12" s="99"/>
    </row>
  </sheetData>
  <sheetProtection/>
  <mergeCells count="14">
    <mergeCell ref="O8:Q8"/>
    <mergeCell ref="R8:T8"/>
    <mergeCell ref="U8:W8"/>
    <mergeCell ref="R2:W2"/>
    <mergeCell ref="A12:G12"/>
    <mergeCell ref="H12:N12"/>
    <mergeCell ref="Q1:W1"/>
    <mergeCell ref="R3:W3"/>
    <mergeCell ref="A8:A9"/>
    <mergeCell ref="B8:B9"/>
    <mergeCell ref="C8:E8"/>
    <mergeCell ref="F8:H8"/>
    <mergeCell ref="I8:K8"/>
    <mergeCell ref="L8:N8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2021-03-22T13:42:36Z</cp:lastPrinted>
  <dcterms:created xsi:type="dcterms:W3CDTF">2014-04-07T09:44:37Z</dcterms:created>
  <dcterms:modified xsi:type="dcterms:W3CDTF">2021-03-22T14:06:18Z</dcterms:modified>
  <cp:category/>
  <cp:version/>
  <cp:contentType/>
  <cp:contentStatus/>
</cp:coreProperties>
</file>