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Лист2" sheetId="1" r:id="rId1"/>
    <sheet name="Лист3" sheetId="2" r:id="rId2"/>
  </sheets>
  <calcPr calcId="125725" iterateDelta="1E-4"/>
</workbook>
</file>

<file path=xl/calcChain.xml><?xml version="1.0" encoding="utf-8"?>
<calcChain xmlns="http://schemas.openxmlformats.org/spreadsheetml/2006/main">
  <c r="L144" i="1"/>
  <c r="K144"/>
  <c r="J144"/>
  <c r="I144"/>
  <c r="H144"/>
  <c r="G144"/>
  <c r="L143"/>
  <c r="K143"/>
  <c r="J143"/>
  <c r="I143"/>
  <c r="H143"/>
  <c r="G143"/>
  <c r="L142"/>
  <c r="K142"/>
  <c r="J142"/>
  <c r="I142"/>
  <c r="H142"/>
  <c r="G142"/>
  <c r="L141"/>
  <c r="K141"/>
  <c r="J141"/>
  <c r="I141"/>
  <c r="H141"/>
  <c r="G141"/>
  <c r="L140"/>
  <c r="K140"/>
  <c r="J140"/>
  <c r="I140"/>
  <c r="H140"/>
  <c r="G140"/>
  <c r="L139"/>
  <c r="K139"/>
  <c r="J139"/>
  <c r="I139"/>
  <c r="H139"/>
  <c r="G139"/>
  <c r="L138"/>
  <c r="L170" s="1"/>
  <c r="K138"/>
  <c r="K170" s="1"/>
  <c r="J138"/>
  <c r="J170" s="1"/>
  <c r="I138"/>
  <c r="I170" s="1"/>
  <c r="H138"/>
  <c r="H170" s="1"/>
  <c r="G138"/>
  <c r="G170" s="1"/>
  <c r="G111"/>
  <c r="G104"/>
  <c r="K58"/>
  <c r="G58"/>
  <c r="K57"/>
  <c r="G57"/>
  <c r="K56"/>
  <c r="G56"/>
  <c r="K55"/>
  <c r="G55"/>
  <c r="L54"/>
  <c r="K54"/>
  <c r="J54"/>
  <c r="I54"/>
  <c r="H54"/>
  <c r="G54"/>
  <c r="L53"/>
  <c r="K53"/>
  <c r="J53"/>
  <c r="I53"/>
  <c r="H53"/>
  <c r="G53"/>
  <c r="L52"/>
  <c r="K52"/>
  <c r="J52"/>
  <c r="I52"/>
  <c r="H52"/>
  <c r="G52"/>
  <c r="L51"/>
  <c r="K51"/>
  <c r="J51"/>
  <c r="I51"/>
  <c r="H51"/>
  <c r="G51"/>
  <c r="L50"/>
  <c r="K50"/>
  <c r="J50"/>
  <c r="I50"/>
  <c r="H50"/>
  <c r="G50"/>
  <c r="L49"/>
  <c r="K49"/>
  <c r="J49"/>
  <c r="I49"/>
  <c r="H49"/>
  <c r="G49"/>
  <c r="L48"/>
  <c r="L137" s="1"/>
  <c r="K48"/>
  <c r="K137" s="1"/>
  <c r="J48"/>
  <c r="J137" s="1"/>
  <c r="I48"/>
  <c r="I137" s="1"/>
  <c r="H48"/>
  <c r="H137" s="1"/>
  <c r="G48"/>
  <c r="G137" s="1"/>
  <c r="L24"/>
  <c r="K24"/>
  <c r="J24"/>
  <c r="I24"/>
  <c r="H24"/>
  <c r="G24"/>
  <c r="L23"/>
  <c r="K23"/>
  <c r="J23"/>
  <c r="I23"/>
  <c r="H23"/>
  <c r="G23"/>
  <c r="L22"/>
  <c r="K22"/>
  <c r="J22"/>
  <c r="I22"/>
  <c r="H22"/>
  <c r="G22"/>
  <c r="L21"/>
  <c r="K21"/>
  <c r="J21"/>
  <c r="I21"/>
  <c r="H21"/>
  <c r="G21"/>
  <c r="L20"/>
  <c r="K20"/>
  <c r="J20"/>
  <c r="I20"/>
  <c r="H20"/>
  <c r="G20"/>
  <c r="L19"/>
  <c r="K19"/>
  <c r="J19"/>
  <c r="I19"/>
  <c r="H19"/>
  <c r="G19"/>
  <c r="L18"/>
  <c r="L47" s="1"/>
  <c r="K18"/>
  <c r="K47" s="1"/>
  <c r="J18"/>
  <c r="J47" s="1"/>
  <c r="I18"/>
  <c r="I47" s="1"/>
  <c r="H18"/>
  <c r="H47" s="1"/>
  <c r="G18"/>
  <c r="G47" s="1"/>
  <c r="L16"/>
  <c r="K16"/>
  <c r="J16"/>
  <c r="I16"/>
  <c r="H16"/>
  <c r="G16"/>
  <c r="L15"/>
  <c r="K15"/>
  <c r="J15"/>
  <c r="I15"/>
  <c r="H15"/>
  <c r="G15"/>
  <c r="L14"/>
  <c r="K14"/>
  <c r="J14"/>
  <c r="I14"/>
  <c r="H14"/>
  <c r="G14"/>
  <c r="L13"/>
  <c r="K13"/>
  <c r="J13"/>
  <c r="I13"/>
  <c r="H13"/>
  <c r="G13"/>
  <c r="L12"/>
  <c r="K12"/>
  <c r="J12"/>
  <c r="I12"/>
  <c r="H12"/>
  <c r="G12"/>
  <c r="L11"/>
  <c r="K11"/>
  <c r="J11"/>
  <c r="I11"/>
  <c r="H11"/>
  <c r="G11"/>
  <c r="L10"/>
  <c r="L17" s="1"/>
  <c r="K10"/>
  <c r="K17" s="1"/>
  <c r="J10"/>
  <c r="J17" s="1"/>
  <c r="I10"/>
  <c r="I17" s="1"/>
  <c r="H10"/>
  <c r="H17" s="1"/>
  <c r="G10"/>
  <c r="G17" s="1"/>
</calcChain>
</file>

<file path=xl/sharedStrings.xml><?xml version="1.0" encoding="utf-8"?>
<sst xmlns="http://schemas.openxmlformats.org/spreadsheetml/2006/main" count="87" uniqueCount="65">
  <si>
    <t>ПЛАН</t>
  </si>
  <si>
    <t>реализации мероприятий муниципальной программы</t>
  </si>
  <si>
    <t>Наименование муниципальной программы, подпрограммы</t>
  </si>
  <si>
    <t>Ответственный исполнитель, соисполнитель, участник</t>
  </si>
  <si>
    <t>Срок реализации</t>
  </si>
  <si>
    <t>Годы реализации</t>
  </si>
  <si>
    <t>Оценка расходов (тыс. руб., в ценах соответствующих лет)</t>
  </si>
  <si>
    <t>Начало реализации</t>
  </si>
  <si>
    <t>Конец реализации</t>
  </si>
  <si>
    <t>Всего</t>
  </si>
  <si>
    <t>Федеральный бюджет</t>
  </si>
  <si>
    <t>Областной бюджет</t>
  </si>
  <si>
    <t>Бюджет СМР</t>
  </si>
  <si>
    <t>Бюджет СГП</t>
  </si>
  <si>
    <t>Прочие источники</t>
  </si>
  <si>
    <t>Муниципальная программа «Жилищно-коммунальное хозяйство, повышение степени благоустройства и  безопасности дорожного движения на территории Сланцевского городского поселения» на 2019-2025 годы</t>
  </si>
  <si>
    <t>Сектор коммунальной инфраструктуры  администрации Сланцевского муниципального района</t>
  </si>
  <si>
    <t>ИТОГО</t>
  </si>
  <si>
    <t>Подпрограмма 1 «Жилищно-коммунальное хозяйство»</t>
  </si>
  <si>
    <t>Сектор коммунальной инфраструктуры, сектор жилищного хозяйства  администрации Сланцевского муниципального района</t>
  </si>
  <si>
    <t>Основное мероприятие 1.1.  Субсидия на возмещение части затрат МП "ККП" при оказании банных услуг населению</t>
  </si>
  <si>
    <t>Сектор жилищного хозяйства администрации Сланцевского муниципального района</t>
  </si>
  <si>
    <t>Основное мероприятие 1.2.Актуализация схем тепло-, водоснабжения и водоотведения муниципального образования Сланцевское городское поселение Сланцевского муниципального района Ленинградской области.</t>
  </si>
  <si>
    <t>Сектор коммунальной инфраструктуры администрации Сланцевского муниципального района</t>
  </si>
  <si>
    <t>Основное мероприятие 1.3.Ремонт и строительство систем теплоснабжения</t>
  </si>
  <si>
    <t>Основное мероприятие 1.4. Обследование и получение заключения специализированной организации о технической возможности (невозможности) проведения реконструкции многоквартирных домов с целью приспособления жилых помещений и общего имущества для обеспечения условий их доступности для инвалидов</t>
  </si>
  <si>
    <t>Сектор жилищного контроля  администрации Сланцевского муниципального района</t>
  </si>
  <si>
    <t>Итого по подпрограмме 1</t>
  </si>
  <si>
    <t>Подпрограмма 2 «Повышение степени благоустройства территории Сланцевского городского поселения»</t>
  </si>
  <si>
    <t>Сектор благоустройства и дорожного хозяйства, сектор жилищного хозяйства, сектор коммунальной инфраструктуры администрации Сланцевского муниципального района</t>
  </si>
  <si>
    <t>Основное мероприятие 2.1. Услуги по обращению с твердыми коммунальными отходами, в том числе:</t>
  </si>
  <si>
    <t>Сектор благоустройства и дорожного  хозяйства администрации Сланцевского муниципального района</t>
  </si>
  <si>
    <t>2.1.1. Ликвидация несанкционированных свалок твердых бытовых отходов на территории Сланцевского городского поселения</t>
  </si>
  <si>
    <t>2.1.2.Услуги по обращению с твердыми коммунальными отходами на территориях общего пользования, включая разработку экологических документов, определяющих класс опасности отходов</t>
  </si>
  <si>
    <t>Основное мероприятие 2.2. Содержание городского кладбища в п. Сосновка Сланцевского городского поселения</t>
  </si>
  <si>
    <t>Основное мероприятие 2.3. Содержание городского общественного туалета, расположенного по адресу г. Сланцы, ул. Ленина</t>
  </si>
  <si>
    <t>Основное мероприятие 2.4. Эксплуатационно-техническое обслуживание и содержание сетей уличного освещения Сланцевского городского поселения</t>
  </si>
  <si>
    <t>Основное мероприятие 2.5.  Уличное освещение</t>
  </si>
  <si>
    <t>Основное мероприятие 2.6. Проведение неотложных аварийно-восстановительных работ на сетях уличного освещения Сланцевского городского поселения</t>
  </si>
  <si>
    <t>Основное мероприятие 2.7. Ремонт и содержание системы ливневой канализации</t>
  </si>
  <si>
    <t>Основное мероприятие 2.8. Озеленение территории, содержание свободных территорий, содержание памятных мест и мест массового отдыха жителей города (прочие мероприятия по благоустройству)</t>
  </si>
  <si>
    <t>Сектор благоустройства и дорожного  хозяйства администрации Сланцевского муниципального района,     отдел по строительству администрации Сланцевского муниципального района</t>
  </si>
  <si>
    <t>из них:</t>
  </si>
  <si>
    <t>2.8.1. Благоустройство территории, прилегающей к монументальному памятнику советским воинам, павшим в боях во время Великой Отечественной войны, г. Сланцы, ул. Партизанская, 30</t>
  </si>
  <si>
    <t>Отдел по строительству администрации Сланцевского муниципального района</t>
  </si>
  <si>
    <t>Основное мероприятие 2.9. Обустройство остановочных павильонов</t>
  </si>
  <si>
    <t>Основное мероприятие 2.10. Субсидии на возмещение затрат организациям в связи с оказанием населению услуг общественного туалета по регулируемым ценам (тарифам), не обеспечивающим возмещение затрат</t>
  </si>
  <si>
    <t>Основное мероприятие 2.11. Канализация и очистка ливневых стоков</t>
  </si>
  <si>
    <t>Основное мероприятие 2.12. Создание и содержание  мест (площадок) накопления твердых коммунальных отходов</t>
  </si>
  <si>
    <t>Основное мероприятие 2.13. Разработка дизайн-проекта благоустройства территории</t>
  </si>
  <si>
    <t>Основное мероприятие 2.14. Обустройство уличного освещения</t>
  </si>
  <si>
    <t>Основное мероприятие 2.15. Создание мест (площадок) накопления твердых коммунальных отходов</t>
  </si>
  <si>
    <t>Итого по подпрограмме 2</t>
  </si>
  <si>
    <t>Подпрограмма 3 «Повышение безопасности дорожного движения»</t>
  </si>
  <si>
    <t>Основное мероприятие 3.1. Выполнение работ по обслуживанию технических средств организации дорожного движения на территории Сланцевского городского поселения</t>
  </si>
  <si>
    <t>Основное мероприятие 3.2. Содержание дорог и дорожных сооружений, нанесение горизонтальной дорожной разметки, установка технических средств организации дорожного движения.</t>
  </si>
  <si>
    <t>Основное мероприятие 3.3. Разработка комплексной схемы организации дорожного движения</t>
  </si>
  <si>
    <t>Основное мероприятие 3.4. Проектирование строительства светофорного объекта</t>
  </si>
  <si>
    <t>Основное мероприятие 3.5. Разработка и актуализация проекта организации дорожного движения</t>
  </si>
  <si>
    <t>Основное мероприятие 3.6. Выполнение комплекса кадастровых работ по оформлению технических планов на автомобильные дороги</t>
  </si>
  <si>
    <t>Комитет по управлению муниципальным имуществом и земельным ресурсам администрации Сланцевского муниципального района</t>
  </si>
  <si>
    <t>Итого по подпрограмме 3</t>
  </si>
  <si>
    <t>Приложение № 2 к Программе (в редакции постановления администрации Сланцевского муниципального района от 28.05.2020 № 689-п)</t>
  </si>
  <si>
    <t>постановления администрации Сланцевского</t>
  </si>
  <si>
    <t>муниципального района от 28.05.2020 № 689-п)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</si>
</sst>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rgb="FFFFFF00"/>
        <bgColor rgb="FFFFFF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2" borderId="0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shrinkToFit="1"/>
    </xf>
    <xf numFmtId="164" fontId="0" fillId="0" borderId="0" xfId="0" applyNumberFormat="1"/>
    <xf numFmtId="0" fontId="5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164" fontId="10" fillId="0" borderId="1" xfId="0" applyNumberFormat="1" applyFont="1" applyBorder="1" applyAlignment="1">
      <alignment vertical="top" wrapText="1"/>
    </xf>
    <xf numFmtId="164" fontId="10" fillId="3" borderId="1" xfId="0" applyNumberFormat="1" applyFont="1" applyFill="1" applyBorder="1" applyAlignment="1">
      <alignment horizontal="center" vertical="center" shrinkToFit="1"/>
    </xf>
    <xf numFmtId="0" fontId="2" fillId="4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shrinkToFit="1"/>
    </xf>
    <xf numFmtId="0" fontId="11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FF"/>
    <pageSetUpPr fitToPage="1"/>
  </sheetPr>
  <dimension ref="A1:M170"/>
  <sheetViews>
    <sheetView tabSelected="1" zoomScale="90" zoomScaleNormal="90" workbookViewId="0">
      <pane xSplit="5" ySplit="9" topLeftCell="F10" activePane="bottomRight" state="frozen"/>
      <selection pane="topRight" activeCell="F1" sqref="F1"/>
      <selection pane="bottomLeft" activeCell="A115" sqref="A115"/>
      <selection pane="bottomRight" activeCell="H7" sqref="H7:L7"/>
    </sheetView>
  </sheetViews>
  <sheetFormatPr defaultRowHeight="15"/>
  <cols>
    <col min="1" max="1" width="15" style="15"/>
    <col min="2" max="2" width="29" style="15"/>
    <col min="3" max="3" width="25.42578125" style="16"/>
    <col min="4" max="4" width="15" style="15"/>
    <col min="5" max="5" width="22.28515625" style="15"/>
    <col min="6" max="6" width="12.140625" style="15"/>
    <col min="7" max="12" width="15" style="15"/>
    <col min="13" max="13" width="13.85546875"/>
    <col min="14" max="14" width="12.42578125"/>
    <col min="15" max="1025" width="8.7109375"/>
  </cols>
  <sheetData>
    <row r="1" spans="1:13">
      <c r="J1" s="40" t="s">
        <v>62</v>
      </c>
      <c r="K1" s="40"/>
      <c r="L1" s="40"/>
    </row>
    <row r="2" spans="1:13">
      <c r="J2" s="40" t="s">
        <v>63</v>
      </c>
      <c r="K2" s="40"/>
      <c r="L2" s="40"/>
    </row>
    <row r="3" spans="1:13">
      <c r="J3" s="40" t="s">
        <v>64</v>
      </c>
      <c r="K3" s="40"/>
      <c r="L3" s="40"/>
    </row>
    <row r="4" spans="1:13" ht="15" customHeight="1">
      <c r="A4" s="17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3" ht="15.75" customHeight="1">
      <c r="A5" s="13" t="s">
        <v>0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3" ht="15.75" customHeight="1">
      <c r="A6" s="12" t="s">
        <v>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3" ht="50.25" customHeight="1">
      <c r="A7" s="11" t="s">
        <v>2</v>
      </c>
      <c r="B7" s="11"/>
      <c r="C7" s="38" t="s">
        <v>3</v>
      </c>
      <c r="D7" s="9" t="s">
        <v>4</v>
      </c>
      <c r="E7" s="9"/>
      <c r="F7" s="9" t="s">
        <v>5</v>
      </c>
      <c r="G7" s="20"/>
      <c r="H7" s="9" t="s">
        <v>6</v>
      </c>
      <c r="I7" s="9"/>
      <c r="J7" s="9"/>
      <c r="K7" s="9"/>
      <c r="L7" s="9"/>
    </row>
    <row r="8" spans="1:13" ht="25.5" customHeight="1">
      <c r="A8" s="11"/>
      <c r="B8" s="11"/>
      <c r="C8" s="39"/>
      <c r="D8" s="19" t="s">
        <v>7</v>
      </c>
      <c r="E8" s="19" t="s">
        <v>8</v>
      </c>
      <c r="F8" s="9"/>
      <c r="G8" s="19" t="s">
        <v>9</v>
      </c>
      <c r="H8" s="19" t="s">
        <v>10</v>
      </c>
      <c r="I8" s="19" t="s">
        <v>11</v>
      </c>
      <c r="J8" s="19" t="s">
        <v>12</v>
      </c>
      <c r="K8" s="19" t="s">
        <v>13</v>
      </c>
      <c r="L8" s="19" t="s">
        <v>14</v>
      </c>
    </row>
    <row r="9" spans="1:13">
      <c r="A9" s="9">
        <v>1</v>
      </c>
      <c r="B9" s="9"/>
      <c r="C9" s="18">
        <v>2</v>
      </c>
      <c r="D9" s="19">
        <v>3</v>
      </c>
      <c r="E9" s="19">
        <v>4</v>
      </c>
      <c r="F9" s="19">
        <v>5</v>
      </c>
      <c r="G9" s="19">
        <v>6</v>
      </c>
      <c r="H9" s="19">
        <v>7</v>
      </c>
      <c r="I9" s="19">
        <v>8</v>
      </c>
      <c r="J9" s="19">
        <v>9</v>
      </c>
      <c r="K9" s="19">
        <v>10</v>
      </c>
      <c r="L9" s="19">
        <v>11</v>
      </c>
    </row>
    <row r="10" spans="1:13" ht="45" customHeight="1">
      <c r="A10" s="8" t="s">
        <v>15</v>
      </c>
      <c r="B10" s="8"/>
      <c r="C10" s="7" t="s">
        <v>16</v>
      </c>
      <c r="D10" s="8">
        <v>2019</v>
      </c>
      <c r="E10" s="8">
        <v>2025</v>
      </c>
      <c r="F10" s="21">
        <v>2019</v>
      </c>
      <c r="G10" s="22">
        <f t="shared" ref="G10:I13" si="0">G18+G48+G138</f>
        <v>113663.41052999999</v>
      </c>
      <c r="H10" s="22">
        <f t="shared" si="0"/>
        <v>0</v>
      </c>
      <c r="I10" s="22">
        <f t="shared" si="0"/>
        <v>21006.941999999999</v>
      </c>
      <c r="J10" s="22">
        <f>SUM(J18+J55+J145)</f>
        <v>0</v>
      </c>
      <c r="K10" s="22">
        <f t="shared" ref="K10:K16" si="1">K18+K48+K138</f>
        <v>92656.468529999998</v>
      </c>
      <c r="L10" s="22">
        <f>SUM(L18+L57+L147)</f>
        <v>0</v>
      </c>
    </row>
    <row r="11" spans="1:13" ht="42.2" customHeight="1">
      <c r="A11" s="8"/>
      <c r="B11" s="8"/>
      <c r="C11" s="7"/>
      <c r="D11" s="8"/>
      <c r="E11" s="8"/>
      <c r="F11" s="23">
        <v>2020</v>
      </c>
      <c r="G11" s="24">
        <f t="shared" si="0"/>
        <v>96843.393910000013</v>
      </c>
      <c r="H11" s="24">
        <f t="shared" si="0"/>
        <v>0</v>
      </c>
      <c r="I11" s="24">
        <f t="shared" si="0"/>
        <v>1175</v>
      </c>
      <c r="J11" s="24">
        <f>J19+J49+J139</f>
        <v>0</v>
      </c>
      <c r="K11" s="24">
        <f t="shared" si="1"/>
        <v>95668.393910000013</v>
      </c>
      <c r="L11" s="24">
        <f>SUM(L19+L67+L152)</f>
        <v>0</v>
      </c>
    </row>
    <row r="12" spans="1:13" ht="32.25" customHeight="1">
      <c r="A12" s="8"/>
      <c r="B12" s="8"/>
      <c r="C12" s="7"/>
      <c r="D12" s="8"/>
      <c r="E12" s="8"/>
      <c r="F12" s="21">
        <v>2021</v>
      </c>
      <c r="G12" s="22">
        <f t="shared" si="0"/>
        <v>95338.4</v>
      </c>
      <c r="H12" s="22">
        <f t="shared" si="0"/>
        <v>0</v>
      </c>
      <c r="I12" s="22">
        <f t="shared" si="0"/>
        <v>0</v>
      </c>
      <c r="J12" s="22">
        <f>J20+J50+J140</f>
        <v>0</v>
      </c>
      <c r="K12" s="22">
        <f t="shared" si="1"/>
        <v>95338.4</v>
      </c>
      <c r="L12" s="22">
        <f>SUM(L20+L68+L153)</f>
        <v>0</v>
      </c>
      <c r="M12" s="25"/>
    </row>
    <row r="13" spans="1:13" ht="32.25" customHeight="1">
      <c r="A13" s="8"/>
      <c r="B13" s="8"/>
      <c r="C13" s="7"/>
      <c r="D13" s="8"/>
      <c r="E13" s="8"/>
      <c r="F13" s="21">
        <v>2022</v>
      </c>
      <c r="G13" s="22">
        <f t="shared" si="0"/>
        <v>97257.3</v>
      </c>
      <c r="H13" s="22">
        <f t="shared" si="0"/>
        <v>0</v>
      </c>
      <c r="I13" s="22">
        <f t="shared" si="0"/>
        <v>0</v>
      </c>
      <c r="J13" s="22">
        <f>J21+J51+J141</f>
        <v>0</v>
      </c>
      <c r="K13" s="22">
        <f t="shared" si="1"/>
        <v>97257.3</v>
      </c>
      <c r="L13" s="22">
        <f>SUM(L21+L56+L146)</f>
        <v>0</v>
      </c>
      <c r="M13" s="25"/>
    </row>
    <row r="14" spans="1:13" ht="32.25" customHeight="1">
      <c r="A14" s="8"/>
      <c r="B14" s="8"/>
      <c r="C14" s="7"/>
      <c r="D14" s="8"/>
      <c r="E14" s="8"/>
      <c r="F14" s="21">
        <v>2023</v>
      </c>
      <c r="G14" s="22">
        <f>G22+G52+G142</f>
        <v>85751.191599999991</v>
      </c>
      <c r="H14" s="22">
        <f t="shared" ref="H14:J16" si="2">SUM(H22+H57+H147)</f>
        <v>0</v>
      </c>
      <c r="I14" s="22">
        <f t="shared" si="2"/>
        <v>0</v>
      </c>
      <c r="J14" s="22">
        <f t="shared" si="2"/>
        <v>0</v>
      </c>
      <c r="K14" s="22">
        <f t="shared" si="1"/>
        <v>85751.191599999991</v>
      </c>
      <c r="L14" s="22">
        <f>SUM(L22+L57+L147)</f>
        <v>0</v>
      </c>
      <c r="M14" s="25"/>
    </row>
    <row r="15" spans="1:13" ht="32.25" customHeight="1">
      <c r="A15" s="8"/>
      <c r="B15" s="8"/>
      <c r="C15" s="7"/>
      <c r="D15" s="8"/>
      <c r="E15" s="8"/>
      <c r="F15" s="21">
        <v>2024</v>
      </c>
      <c r="G15" s="22">
        <f>G23+G53+G143</f>
        <v>89133.203730000008</v>
      </c>
      <c r="H15" s="22">
        <f t="shared" si="2"/>
        <v>0</v>
      </c>
      <c r="I15" s="22">
        <f t="shared" si="2"/>
        <v>0</v>
      </c>
      <c r="J15" s="22">
        <f t="shared" si="2"/>
        <v>0</v>
      </c>
      <c r="K15" s="22">
        <f t="shared" si="1"/>
        <v>89133.203730000008</v>
      </c>
      <c r="L15" s="22">
        <f>SUM(L23+L58+L148)</f>
        <v>0</v>
      </c>
      <c r="M15" s="25"/>
    </row>
    <row r="16" spans="1:13" ht="32.25" customHeight="1">
      <c r="A16" s="8"/>
      <c r="B16" s="8"/>
      <c r="C16" s="7"/>
      <c r="D16" s="8"/>
      <c r="E16" s="8"/>
      <c r="F16" s="21">
        <v>2025</v>
      </c>
      <c r="G16" s="22">
        <f>G24+G54+G144</f>
        <v>92523.050940000001</v>
      </c>
      <c r="H16" s="22">
        <f t="shared" si="2"/>
        <v>0</v>
      </c>
      <c r="I16" s="22">
        <f t="shared" si="2"/>
        <v>0</v>
      </c>
      <c r="J16" s="22">
        <f t="shared" si="2"/>
        <v>0</v>
      </c>
      <c r="K16" s="22">
        <f t="shared" si="1"/>
        <v>92523.050940000001</v>
      </c>
      <c r="L16" s="22">
        <f>SUM(L24+L59+L149)</f>
        <v>0</v>
      </c>
      <c r="M16" s="25"/>
    </row>
    <row r="17" spans="1:12" ht="36.200000000000003" customHeight="1">
      <c r="A17" s="6" t="s">
        <v>17</v>
      </c>
      <c r="B17" s="6"/>
      <c r="C17" s="26"/>
      <c r="D17" s="20"/>
      <c r="E17" s="20"/>
      <c r="F17" s="20"/>
      <c r="G17" s="24">
        <f>G10+G11+G12+G13+G14+G15+G16</f>
        <v>670509.95071</v>
      </c>
      <c r="H17" s="24">
        <f>SUM(H10:H12)</f>
        <v>0</v>
      </c>
      <c r="I17" s="24">
        <f>SUM(I10:I12)</f>
        <v>22181.941999999999</v>
      </c>
      <c r="J17" s="24">
        <f>SUM(J10:J12)</f>
        <v>0</v>
      </c>
      <c r="K17" s="24">
        <f>K10+K11+K12+K13+K14+K15+K16</f>
        <v>648328.00870999997</v>
      </c>
      <c r="L17" s="24">
        <f>SUM(L10:L12)</f>
        <v>0</v>
      </c>
    </row>
    <row r="18" spans="1:12" ht="45" customHeight="1">
      <c r="A18" s="5" t="s">
        <v>18</v>
      </c>
      <c r="B18" s="5"/>
      <c r="C18" s="10" t="s">
        <v>19</v>
      </c>
      <c r="D18" s="9">
        <v>2019</v>
      </c>
      <c r="E18" s="9">
        <v>2025</v>
      </c>
      <c r="F18" s="19">
        <v>2019</v>
      </c>
      <c r="G18" s="27">
        <f>G25+G32+G39+G46</f>
        <v>32726.156999999999</v>
      </c>
      <c r="H18" s="27">
        <f t="shared" ref="H18:J24" si="3">H25+H32+H39</f>
        <v>0</v>
      </c>
      <c r="I18" s="27">
        <f t="shared" si="3"/>
        <v>21006.941999999999</v>
      </c>
      <c r="J18" s="27">
        <f t="shared" si="3"/>
        <v>0</v>
      </c>
      <c r="K18" s="27">
        <f>K25+K32+K39+K46</f>
        <v>11719.215</v>
      </c>
      <c r="L18" s="27">
        <f t="shared" ref="L18:L24" si="4">L25+L32+L39</f>
        <v>0</v>
      </c>
    </row>
    <row r="19" spans="1:12" ht="45" customHeight="1">
      <c r="A19" s="5"/>
      <c r="B19" s="5"/>
      <c r="C19" s="10"/>
      <c r="D19" s="9"/>
      <c r="E19" s="9"/>
      <c r="F19" s="28">
        <v>2020</v>
      </c>
      <c r="G19" s="29">
        <f t="shared" ref="G19:G24" si="5">G26+G33+G40</f>
        <v>7624.8</v>
      </c>
      <c r="H19" s="29">
        <f t="shared" si="3"/>
        <v>0</v>
      </c>
      <c r="I19" s="29">
        <f t="shared" si="3"/>
        <v>0</v>
      </c>
      <c r="J19" s="29">
        <f t="shared" si="3"/>
        <v>0</v>
      </c>
      <c r="K19" s="29">
        <f t="shared" ref="K19:K24" si="6">K26+K33+K40</f>
        <v>7624.8</v>
      </c>
      <c r="L19" s="29">
        <f t="shared" si="4"/>
        <v>0</v>
      </c>
    </row>
    <row r="20" spans="1:12" ht="45" customHeight="1">
      <c r="A20" s="5"/>
      <c r="B20" s="5"/>
      <c r="C20" s="10"/>
      <c r="D20" s="9"/>
      <c r="E20" s="9"/>
      <c r="F20" s="19">
        <v>2021</v>
      </c>
      <c r="G20" s="27">
        <f t="shared" si="5"/>
        <v>8335.8000000000011</v>
      </c>
      <c r="H20" s="27">
        <f t="shared" si="3"/>
        <v>0</v>
      </c>
      <c r="I20" s="27">
        <f t="shared" si="3"/>
        <v>0</v>
      </c>
      <c r="J20" s="27">
        <f t="shared" si="3"/>
        <v>0</v>
      </c>
      <c r="K20" s="27">
        <f t="shared" si="6"/>
        <v>8335.8000000000011</v>
      </c>
      <c r="L20" s="27">
        <f t="shared" si="4"/>
        <v>0</v>
      </c>
    </row>
    <row r="21" spans="1:12" ht="45" customHeight="1">
      <c r="A21" s="5"/>
      <c r="B21" s="5"/>
      <c r="C21" s="10"/>
      <c r="D21" s="9"/>
      <c r="E21" s="9"/>
      <c r="F21" s="19">
        <v>2022</v>
      </c>
      <c r="G21" s="27">
        <f t="shared" si="5"/>
        <v>8503.5</v>
      </c>
      <c r="H21" s="27">
        <f t="shared" si="3"/>
        <v>0</v>
      </c>
      <c r="I21" s="27">
        <f t="shared" si="3"/>
        <v>0</v>
      </c>
      <c r="J21" s="27">
        <f t="shared" si="3"/>
        <v>0</v>
      </c>
      <c r="K21" s="27">
        <f t="shared" si="6"/>
        <v>8503.5</v>
      </c>
      <c r="L21" s="27">
        <f t="shared" si="4"/>
        <v>0</v>
      </c>
    </row>
    <row r="22" spans="1:12" ht="45" customHeight="1">
      <c r="A22" s="5"/>
      <c r="B22" s="5"/>
      <c r="C22" s="10"/>
      <c r="D22" s="9"/>
      <c r="E22" s="9"/>
      <c r="F22" s="19">
        <v>2023</v>
      </c>
      <c r="G22" s="27">
        <f t="shared" si="5"/>
        <v>6114.1766400000006</v>
      </c>
      <c r="H22" s="27">
        <f t="shared" si="3"/>
        <v>0</v>
      </c>
      <c r="I22" s="27">
        <f t="shared" si="3"/>
        <v>0</v>
      </c>
      <c r="J22" s="27">
        <f t="shared" si="3"/>
        <v>0</v>
      </c>
      <c r="K22" s="27">
        <f t="shared" si="6"/>
        <v>6114.1766400000006</v>
      </c>
      <c r="L22" s="27">
        <f t="shared" si="4"/>
        <v>0</v>
      </c>
    </row>
    <row r="23" spans="1:12" ht="45" customHeight="1">
      <c r="A23" s="5"/>
      <c r="B23" s="5"/>
      <c r="C23" s="10"/>
      <c r="D23" s="9"/>
      <c r="E23" s="9"/>
      <c r="F23" s="19">
        <v>2024</v>
      </c>
      <c r="G23" s="27">
        <f t="shared" si="5"/>
        <v>6358.7437</v>
      </c>
      <c r="H23" s="27">
        <f t="shared" si="3"/>
        <v>0</v>
      </c>
      <c r="I23" s="27">
        <f t="shared" si="3"/>
        <v>0</v>
      </c>
      <c r="J23" s="27">
        <f t="shared" si="3"/>
        <v>0</v>
      </c>
      <c r="K23" s="27">
        <f t="shared" si="6"/>
        <v>6358.7437</v>
      </c>
      <c r="L23" s="27">
        <f t="shared" si="4"/>
        <v>0</v>
      </c>
    </row>
    <row r="24" spans="1:12" ht="45" customHeight="1">
      <c r="A24" s="5"/>
      <c r="B24" s="5"/>
      <c r="C24" s="10"/>
      <c r="D24" s="9"/>
      <c r="E24" s="9"/>
      <c r="F24" s="19">
        <v>2025</v>
      </c>
      <c r="G24" s="27">
        <f t="shared" si="5"/>
        <v>6613.0934500000003</v>
      </c>
      <c r="H24" s="27">
        <f t="shared" si="3"/>
        <v>0</v>
      </c>
      <c r="I24" s="27">
        <f t="shared" si="3"/>
        <v>0</v>
      </c>
      <c r="J24" s="27">
        <f t="shared" si="3"/>
        <v>0</v>
      </c>
      <c r="K24" s="27">
        <f t="shared" si="6"/>
        <v>6613.0934500000003</v>
      </c>
      <c r="L24" s="27">
        <f t="shared" si="4"/>
        <v>0</v>
      </c>
    </row>
    <row r="25" spans="1:12" ht="45" customHeight="1">
      <c r="A25" s="4" t="s">
        <v>20</v>
      </c>
      <c r="B25" s="4"/>
      <c r="C25" s="10" t="s">
        <v>21</v>
      </c>
      <c r="D25" s="9">
        <v>2019</v>
      </c>
      <c r="E25" s="9">
        <v>2025</v>
      </c>
      <c r="F25" s="19">
        <v>2019</v>
      </c>
      <c r="G25" s="27">
        <v>8212.4</v>
      </c>
      <c r="H25" s="27">
        <v>0</v>
      </c>
      <c r="I25" s="27">
        <v>0</v>
      </c>
      <c r="J25" s="27">
        <v>0</v>
      </c>
      <c r="K25" s="27">
        <v>8212.4</v>
      </c>
      <c r="L25" s="27">
        <v>0</v>
      </c>
    </row>
    <row r="26" spans="1:12" ht="45" customHeight="1">
      <c r="A26" s="4"/>
      <c r="B26" s="4"/>
      <c r="C26" s="10"/>
      <c r="D26" s="9"/>
      <c r="E26" s="9"/>
      <c r="F26" s="28">
        <v>2020</v>
      </c>
      <c r="G26" s="29">
        <v>4624.8</v>
      </c>
      <c r="H26" s="29">
        <v>0</v>
      </c>
      <c r="I26" s="29">
        <v>0</v>
      </c>
      <c r="J26" s="29">
        <v>0</v>
      </c>
      <c r="K26" s="29">
        <v>4624.8</v>
      </c>
      <c r="L26" s="29">
        <v>0</v>
      </c>
    </row>
    <row r="27" spans="1:12" ht="45" customHeight="1">
      <c r="A27" s="4"/>
      <c r="B27" s="4"/>
      <c r="C27" s="10"/>
      <c r="D27" s="9"/>
      <c r="E27" s="9"/>
      <c r="F27" s="19">
        <v>2021</v>
      </c>
      <c r="G27" s="27">
        <v>5056.1000000000004</v>
      </c>
      <c r="H27" s="27">
        <v>0</v>
      </c>
      <c r="I27" s="27">
        <v>0</v>
      </c>
      <c r="J27" s="27">
        <v>0</v>
      </c>
      <c r="K27" s="27">
        <v>5056.1000000000004</v>
      </c>
      <c r="L27" s="27">
        <v>0</v>
      </c>
    </row>
    <row r="28" spans="1:12" ht="45" customHeight="1">
      <c r="A28" s="4"/>
      <c r="B28" s="4"/>
      <c r="C28" s="10"/>
      <c r="D28" s="9"/>
      <c r="E28" s="9"/>
      <c r="F28" s="19">
        <v>2022</v>
      </c>
      <c r="G28" s="27">
        <v>5157.8</v>
      </c>
      <c r="H28" s="27">
        <v>0</v>
      </c>
      <c r="I28" s="27">
        <v>0</v>
      </c>
      <c r="J28" s="27">
        <v>0</v>
      </c>
      <c r="K28" s="27">
        <v>5157.8</v>
      </c>
      <c r="L28" s="27">
        <v>0</v>
      </c>
    </row>
    <row r="29" spans="1:12" ht="45" customHeight="1">
      <c r="A29" s="4"/>
      <c r="B29" s="4"/>
      <c r="C29" s="10"/>
      <c r="D29" s="9"/>
      <c r="E29" s="9"/>
      <c r="F29" s="19">
        <v>2023</v>
      </c>
      <c r="G29" s="27">
        <v>4614.4300800000001</v>
      </c>
      <c r="H29" s="27">
        <v>0</v>
      </c>
      <c r="I29" s="27">
        <v>0</v>
      </c>
      <c r="J29" s="27">
        <v>0</v>
      </c>
      <c r="K29" s="27">
        <v>4614.4300800000001</v>
      </c>
      <c r="L29" s="27">
        <v>0</v>
      </c>
    </row>
    <row r="30" spans="1:12" ht="45" customHeight="1">
      <c r="A30" s="4"/>
      <c r="B30" s="4"/>
      <c r="C30" s="10"/>
      <c r="D30" s="9"/>
      <c r="E30" s="9"/>
      <c r="F30" s="19">
        <v>2024</v>
      </c>
      <c r="G30" s="27">
        <v>4799.0072799999998</v>
      </c>
      <c r="H30" s="27">
        <v>0</v>
      </c>
      <c r="I30" s="27">
        <v>0</v>
      </c>
      <c r="J30" s="27">
        <v>0</v>
      </c>
      <c r="K30" s="27">
        <v>4799.0072799999998</v>
      </c>
      <c r="L30" s="27">
        <v>0</v>
      </c>
    </row>
    <row r="31" spans="1:12" ht="45" customHeight="1">
      <c r="A31" s="4"/>
      <c r="B31" s="4"/>
      <c r="C31" s="10"/>
      <c r="D31" s="9"/>
      <c r="E31" s="9"/>
      <c r="F31" s="19">
        <v>2025</v>
      </c>
      <c r="G31" s="27">
        <v>4990.9675699999998</v>
      </c>
      <c r="H31" s="27">
        <v>0</v>
      </c>
      <c r="I31" s="27">
        <v>0</v>
      </c>
      <c r="J31" s="27">
        <v>0</v>
      </c>
      <c r="K31" s="27">
        <v>4990.9675699999998</v>
      </c>
      <c r="L31" s="27">
        <v>0</v>
      </c>
    </row>
    <row r="32" spans="1:12" ht="45" customHeight="1">
      <c r="A32" s="4" t="s">
        <v>22</v>
      </c>
      <c r="B32" s="4"/>
      <c r="C32" s="10" t="s">
        <v>23</v>
      </c>
      <c r="D32" s="9">
        <v>2019</v>
      </c>
      <c r="E32" s="9">
        <v>2025</v>
      </c>
      <c r="F32" s="19">
        <v>2019</v>
      </c>
      <c r="G32" s="27">
        <v>375</v>
      </c>
      <c r="H32" s="27">
        <v>0</v>
      </c>
      <c r="I32" s="27">
        <v>0</v>
      </c>
      <c r="J32" s="27">
        <v>0</v>
      </c>
      <c r="K32" s="27">
        <v>375</v>
      </c>
      <c r="L32" s="27">
        <v>0</v>
      </c>
    </row>
    <row r="33" spans="1:12" ht="45" customHeight="1">
      <c r="A33" s="4"/>
      <c r="B33" s="4"/>
      <c r="C33" s="10"/>
      <c r="D33" s="9"/>
      <c r="E33" s="9"/>
      <c r="F33" s="28">
        <v>2020</v>
      </c>
      <c r="G33" s="29">
        <v>500</v>
      </c>
      <c r="H33" s="29">
        <v>0</v>
      </c>
      <c r="I33" s="29">
        <v>0</v>
      </c>
      <c r="J33" s="29">
        <v>0</v>
      </c>
      <c r="K33" s="29">
        <v>500</v>
      </c>
      <c r="L33" s="29">
        <v>0</v>
      </c>
    </row>
    <row r="34" spans="1:12" ht="45.6" customHeight="1">
      <c r="A34" s="4"/>
      <c r="B34" s="4"/>
      <c r="C34" s="10"/>
      <c r="D34" s="9"/>
      <c r="E34" s="9"/>
      <c r="F34" s="19">
        <v>2021</v>
      </c>
      <c r="G34" s="27">
        <v>546.6</v>
      </c>
      <c r="H34" s="27">
        <v>0</v>
      </c>
      <c r="I34" s="27">
        <v>0</v>
      </c>
      <c r="J34" s="27">
        <v>0</v>
      </c>
      <c r="K34" s="27">
        <v>546.6</v>
      </c>
      <c r="L34" s="27">
        <v>0</v>
      </c>
    </row>
    <row r="35" spans="1:12" ht="45.6" customHeight="1">
      <c r="A35" s="4"/>
      <c r="B35" s="4"/>
      <c r="C35" s="10"/>
      <c r="D35" s="9"/>
      <c r="E35" s="9"/>
      <c r="F35" s="19">
        <v>2022</v>
      </c>
      <c r="G35" s="27">
        <v>557.6</v>
      </c>
      <c r="H35" s="27">
        <v>0</v>
      </c>
      <c r="I35" s="27">
        <v>0</v>
      </c>
      <c r="J35" s="27">
        <v>0</v>
      </c>
      <c r="K35" s="27">
        <v>557.6</v>
      </c>
      <c r="L35" s="27">
        <v>0</v>
      </c>
    </row>
    <row r="36" spans="1:12" ht="45.6" customHeight="1">
      <c r="A36" s="4"/>
      <c r="B36" s="4"/>
      <c r="C36" s="10"/>
      <c r="D36" s="9"/>
      <c r="E36" s="9"/>
      <c r="F36" s="19">
        <v>2023</v>
      </c>
      <c r="G36" s="27">
        <v>922.92927999999995</v>
      </c>
      <c r="H36" s="27">
        <v>0</v>
      </c>
      <c r="I36" s="27">
        <v>0</v>
      </c>
      <c r="J36" s="27">
        <v>0</v>
      </c>
      <c r="K36" s="27">
        <v>922.92927999999995</v>
      </c>
      <c r="L36" s="27">
        <v>0</v>
      </c>
    </row>
    <row r="37" spans="1:12" ht="45.6" customHeight="1">
      <c r="A37" s="4"/>
      <c r="B37" s="4"/>
      <c r="C37" s="10"/>
      <c r="D37" s="9"/>
      <c r="E37" s="9"/>
      <c r="F37" s="19">
        <v>2024</v>
      </c>
      <c r="G37" s="27">
        <v>959.84645</v>
      </c>
      <c r="H37" s="27">
        <v>0</v>
      </c>
      <c r="I37" s="27">
        <v>0</v>
      </c>
      <c r="J37" s="27">
        <v>0</v>
      </c>
      <c r="K37" s="27">
        <v>959.84645</v>
      </c>
      <c r="L37" s="27">
        <v>0</v>
      </c>
    </row>
    <row r="38" spans="1:12" ht="45.6" customHeight="1">
      <c r="A38" s="4"/>
      <c r="B38" s="4"/>
      <c r="C38" s="10"/>
      <c r="D38" s="9"/>
      <c r="E38" s="9"/>
      <c r="F38" s="19">
        <v>2025</v>
      </c>
      <c r="G38" s="27">
        <v>998.24031000000002</v>
      </c>
      <c r="H38" s="27">
        <v>0</v>
      </c>
      <c r="I38" s="27">
        <v>0</v>
      </c>
      <c r="J38" s="27">
        <v>0</v>
      </c>
      <c r="K38" s="27">
        <v>998.24031000000002</v>
      </c>
      <c r="L38" s="27">
        <v>0</v>
      </c>
    </row>
    <row r="39" spans="1:12" ht="39.75" customHeight="1">
      <c r="A39" s="4" t="s">
        <v>24</v>
      </c>
      <c r="B39" s="4"/>
      <c r="C39" s="10" t="s">
        <v>23</v>
      </c>
      <c r="D39" s="9">
        <v>2019</v>
      </c>
      <c r="E39" s="9">
        <v>2025</v>
      </c>
      <c r="F39" s="19">
        <v>2019</v>
      </c>
      <c r="G39" s="27">
        <v>24038.757000000001</v>
      </c>
      <c r="H39" s="27">
        <v>0</v>
      </c>
      <c r="I39" s="27">
        <v>21006.941999999999</v>
      </c>
      <c r="J39" s="27">
        <v>0</v>
      </c>
      <c r="K39" s="27">
        <v>3031.8150000000001</v>
      </c>
      <c r="L39" s="27">
        <v>0</v>
      </c>
    </row>
    <row r="40" spans="1:12" ht="39.75" customHeight="1">
      <c r="A40" s="4"/>
      <c r="B40" s="4"/>
      <c r="C40" s="10"/>
      <c r="D40" s="9"/>
      <c r="E40" s="9"/>
      <c r="F40" s="28">
        <v>2020</v>
      </c>
      <c r="G40" s="29">
        <v>2500</v>
      </c>
      <c r="H40" s="29">
        <v>0</v>
      </c>
      <c r="I40" s="29">
        <v>0</v>
      </c>
      <c r="J40" s="29">
        <v>0</v>
      </c>
      <c r="K40" s="29">
        <v>2500</v>
      </c>
      <c r="L40" s="29">
        <v>0</v>
      </c>
    </row>
    <row r="41" spans="1:12" ht="39.75" customHeight="1">
      <c r="A41" s="4"/>
      <c r="B41" s="4"/>
      <c r="C41" s="10"/>
      <c r="D41" s="9"/>
      <c r="E41" s="9"/>
      <c r="F41" s="19">
        <v>2021</v>
      </c>
      <c r="G41" s="27">
        <v>2733.1</v>
      </c>
      <c r="H41" s="27">
        <v>0</v>
      </c>
      <c r="I41" s="27">
        <v>0</v>
      </c>
      <c r="J41" s="27">
        <v>0</v>
      </c>
      <c r="K41" s="27">
        <v>2733.1</v>
      </c>
      <c r="L41" s="27">
        <v>0</v>
      </c>
    </row>
    <row r="42" spans="1:12" ht="39.75" customHeight="1">
      <c r="A42" s="4"/>
      <c r="B42" s="4"/>
      <c r="C42" s="10"/>
      <c r="D42" s="9"/>
      <c r="E42" s="9"/>
      <c r="F42" s="19">
        <v>2022</v>
      </c>
      <c r="G42" s="27">
        <v>2788.1</v>
      </c>
      <c r="H42" s="27">
        <v>0</v>
      </c>
      <c r="I42" s="27">
        <v>0</v>
      </c>
      <c r="J42" s="27">
        <v>0</v>
      </c>
      <c r="K42" s="27">
        <v>2788.1</v>
      </c>
      <c r="L42" s="27">
        <v>0</v>
      </c>
    </row>
    <row r="43" spans="1:12" ht="39.75" customHeight="1">
      <c r="A43" s="4"/>
      <c r="B43" s="4"/>
      <c r="C43" s="10"/>
      <c r="D43" s="9"/>
      <c r="E43" s="9"/>
      <c r="F43" s="19">
        <v>2023</v>
      </c>
      <c r="G43" s="27">
        <v>576.81727999999998</v>
      </c>
      <c r="H43" s="27">
        <v>0</v>
      </c>
      <c r="I43" s="27">
        <v>0</v>
      </c>
      <c r="J43" s="27">
        <v>0</v>
      </c>
      <c r="K43" s="27">
        <v>576.81727999999998</v>
      </c>
      <c r="L43" s="27">
        <v>0</v>
      </c>
    </row>
    <row r="44" spans="1:12" ht="39.75" customHeight="1">
      <c r="A44" s="4"/>
      <c r="B44" s="4"/>
      <c r="C44" s="10"/>
      <c r="D44" s="9"/>
      <c r="E44" s="9"/>
      <c r="F44" s="19">
        <v>2024</v>
      </c>
      <c r="G44" s="27">
        <v>599.88996999999995</v>
      </c>
      <c r="H44" s="27">
        <v>0</v>
      </c>
      <c r="I44" s="27">
        <v>0</v>
      </c>
      <c r="J44" s="27">
        <v>0</v>
      </c>
      <c r="K44" s="27">
        <v>599.88996999999995</v>
      </c>
      <c r="L44" s="27">
        <v>0</v>
      </c>
    </row>
    <row r="45" spans="1:12" ht="39.75" customHeight="1">
      <c r="A45" s="4"/>
      <c r="B45" s="4"/>
      <c r="C45" s="10"/>
      <c r="D45" s="9"/>
      <c r="E45" s="9"/>
      <c r="F45" s="19">
        <v>2025</v>
      </c>
      <c r="G45" s="27">
        <v>623.88557000000003</v>
      </c>
      <c r="H45" s="27">
        <v>0</v>
      </c>
      <c r="I45" s="27">
        <v>0</v>
      </c>
      <c r="J45" s="27">
        <v>0</v>
      </c>
      <c r="K45" s="27">
        <v>623.88557000000003</v>
      </c>
      <c r="L45" s="27">
        <v>0</v>
      </c>
    </row>
    <row r="46" spans="1:12" ht="90.4" customHeight="1">
      <c r="A46" s="3" t="s">
        <v>25</v>
      </c>
      <c r="B46" s="3"/>
      <c r="C46" s="30" t="s">
        <v>26</v>
      </c>
      <c r="D46" s="19">
        <v>2019</v>
      </c>
      <c r="E46" s="19">
        <v>2019</v>
      </c>
      <c r="F46" s="19">
        <v>2019</v>
      </c>
      <c r="G46" s="27">
        <v>100</v>
      </c>
      <c r="H46" s="27">
        <v>0</v>
      </c>
      <c r="I46" s="27">
        <v>0</v>
      </c>
      <c r="J46" s="27">
        <v>0</v>
      </c>
      <c r="K46" s="27">
        <v>100</v>
      </c>
      <c r="L46" s="27">
        <v>0</v>
      </c>
    </row>
    <row r="47" spans="1:12" ht="33.75" customHeight="1">
      <c r="A47" s="6" t="s">
        <v>27</v>
      </c>
      <c r="B47" s="6"/>
      <c r="C47" s="31"/>
      <c r="D47" s="32"/>
      <c r="E47" s="32"/>
      <c r="F47" s="33"/>
      <c r="G47" s="34">
        <f>G18+G19+G20+G21+G22+G23+G24</f>
        <v>76276.27079000001</v>
      </c>
      <c r="H47" s="34">
        <f>H18+H19+H20</f>
        <v>0</v>
      </c>
      <c r="I47" s="34">
        <f>I18+I19+I20</f>
        <v>21006.941999999999</v>
      </c>
      <c r="J47" s="34">
        <f>J18+J19+J20</f>
        <v>0</v>
      </c>
      <c r="K47" s="34">
        <f>K18+K19+K20+K21+K22+K23+K24</f>
        <v>55269.32879</v>
      </c>
      <c r="L47" s="34">
        <f>L18+L19+L20</f>
        <v>0</v>
      </c>
    </row>
    <row r="48" spans="1:12" ht="33.75" customHeight="1">
      <c r="A48" s="8" t="s">
        <v>28</v>
      </c>
      <c r="B48" s="8"/>
      <c r="C48" s="10" t="s">
        <v>29</v>
      </c>
      <c r="D48" s="9">
        <v>2019</v>
      </c>
      <c r="E48" s="9">
        <v>2025</v>
      </c>
      <c r="F48" s="19">
        <v>2019</v>
      </c>
      <c r="G48" s="27">
        <f>G55+G67+G74+G75+G82+G89+G96+G103+G112+G119+G126+G127+G131+G132</f>
        <v>32008.583529999996</v>
      </c>
      <c r="H48" s="27">
        <f>H55+H67+H74+H75+H82+H89+H96+H103+H112+H119</f>
        <v>0</v>
      </c>
      <c r="I48" s="27">
        <f>I55+I67+I74+I75+I82+I89+I96+I103+I112+I119</f>
        <v>0</v>
      </c>
      <c r="J48" s="27">
        <f>J55+J67+J74+J75+J82+J89+J96+J103+J112+J119</f>
        <v>0</v>
      </c>
      <c r="K48" s="27">
        <f>K55+K67+K74+K75+K82+K89+K96+K103+K112+K119+K126+K127+K131+K132</f>
        <v>32008.583529999996</v>
      </c>
      <c r="L48" s="27">
        <f>L55+L67+L74+L75+L82+L89+L96+L103+L112+L119</f>
        <v>0</v>
      </c>
    </row>
    <row r="49" spans="1:13" ht="30.6" customHeight="1">
      <c r="A49" s="8"/>
      <c r="B49" s="8"/>
      <c r="C49" s="10"/>
      <c r="D49" s="9"/>
      <c r="E49" s="9"/>
      <c r="F49" s="28">
        <v>2020</v>
      </c>
      <c r="G49" s="29">
        <f>G56+G68+G76+G83+G90+G97+G104+G113+G120+G128+G133+G136</f>
        <v>33157.993910000005</v>
      </c>
      <c r="H49" s="29">
        <f t="shared" ref="H49:J51" si="7">H56+H68+H76+H83+H90+H97+H104+H113+H120+H128+H133</f>
        <v>0</v>
      </c>
      <c r="I49" s="29">
        <f t="shared" si="7"/>
        <v>1175</v>
      </c>
      <c r="J49" s="29">
        <f t="shared" si="7"/>
        <v>0</v>
      </c>
      <c r="K49" s="29">
        <f>K56+K68+K76+K83+K90+K97+K104+K113+K120+K128+K133+K136</f>
        <v>31982.993910000005</v>
      </c>
      <c r="L49" s="29">
        <f>L56+L68+L76+L83+L90+L97+L104+L113+L120+L128+L133</f>
        <v>0</v>
      </c>
      <c r="M49" s="25"/>
    </row>
    <row r="50" spans="1:13" ht="33" customHeight="1">
      <c r="A50" s="8"/>
      <c r="B50" s="8"/>
      <c r="C50" s="10"/>
      <c r="D50" s="9"/>
      <c r="E50" s="9"/>
      <c r="F50" s="19">
        <v>2021</v>
      </c>
      <c r="G50" s="27">
        <f>G57+G69+G77+G84+G91+G98+G105+G114+G121+G129+G134</f>
        <v>32711</v>
      </c>
      <c r="H50" s="27">
        <f t="shared" si="7"/>
        <v>0</v>
      </c>
      <c r="I50" s="27">
        <f t="shared" si="7"/>
        <v>0</v>
      </c>
      <c r="J50" s="27">
        <f t="shared" si="7"/>
        <v>0</v>
      </c>
      <c r="K50" s="27">
        <f>K57+K69+K77+K84+K91+K98+K105+K114+K121+K129+K134</f>
        <v>32711</v>
      </c>
      <c r="L50" s="27">
        <f>L57+L69+L77+L84+L91+L98+L105+L114+L121+L129+L134</f>
        <v>0</v>
      </c>
    </row>
    <row r="51" spans="1:13" ht="33" customHeight="1">
      <c r="A51" s="8"/>
      <c r="B51" s="8"/>
      <c r="C51" s="10"/>
      <c r="D51" s="9"/>
      <c r="E51" s="9"/>
      <c r="F51" s="19">
        <v>2022</v>
      </c>
      <c r="G51" s="27">
        <f>G58+G70+G78+G85+G92+G99+G106+G115+G122+G130+G135</f>
        <v>33369.4</v>
      </c>
      <c r="H51" s="27">
        <f t="shared" si="7"/>
        <v>0</v>
      </c>
      <c r="I51" s="27">
        <f t="shared" si="7"/>
        <v>0</v>
      </c>
      <c r="J51" s="27">
        <f t="shared" si="7"/>
        <v>0</v>
      </c>
      <c r="K51" s="27">
        <f>K58+K70+K78+K85+K92+K99+K106+K115+K122+K130+K135</f>
        <v>33369.4</v>
      </c>
      <c r="L51" s="27">
        <f>L58+L70+L78+L85+L92+L99+L106+L115+L122+L130+L135</f>
        <v>0</v>
      </c>
    </row>
    <row r="52" spans="1:13" ht="33" customHeight="1">
      <c r="A52" s="8"/>
      <c r="B52" s="8"/>
      <c r="C52" s="10"/>
      <c r="D52" s="9"/>
      <c r="E52" s="9"/>
      <c r="F52" s="19">
        <v>2023</v>
      </c>
      <c r="G52" s="27">
        <f>G59+G71+G79+G86+G93+G100+G107+G116+G123</f>
        <v>28942.642559999997</v>
      </c>
      <c r="H52" s="27">
        <f t="shared" ref="H52:J54" si="8">H59+H71+H76+H79+H86+H93+H100+H107+H116</f>
        <v>0</v>
      </c>
      <c r="I52" s="27">
        <f t="shared" si="8"/>
        <v>0</v>
      </c>
      <c r="J52" s="27">
        <f t="shared" si="8"/>
        <v>0</v>
      </c>
      <c r="K52" s="27">
        <f>K59+K71+K79+K86+K93+K100+K107+K116+K123</f>
        <v>28942.642559999997</v>
      </c>
      <c r="L52" s="27">
        <f>L59+L71+L76+L79+L86+L93+L100+L107+L116</f>
        <v>0</v>
      </c>
    </row>
    <row r="53" spans="1:13" ht="33" customHeight="1">
      <c r="A53" s="8"/>
      <c r="B53" s="8"/>
      <c r="C53" s="10"/>
      <c r="D53" s="9"/>
      <c r="E53" s="9"/>
      <c r="F53" s="19">
        <v>2024</v>
      </c>
      <c r="G53" s="27">
        <f>G60+G72+G80+G87+G94+G101+G108+G117+G124</f>
        <v>30100.348259999999</v>
      </c>
      <c r="H53" s="27">
        <f t="shared" si="8"/>
        <v>0</v>
      </c>
      <c r="I53" s="27">
        <f t="shared" si="8"/>
        <v>0</v>
      </c>
      <c r="J53" s="27">
        <f t="shared" si="8"/>
        <v>0</v>
      </c>
      <c r="K53" s="27">
        <f>K60+K72+K80+K87+K94+K101+K108+K117+K124</f>
        <v>30100.348259999999</v>
      </c>
      <c r="L53" s="27">
        <f>L60+L72+L77+L80+L87+L94+L101+L108+L117</f>
        <v>0</v>
      </c>
    </row>
    <row r="54" spans="1:13" ht="33" customHeight="1">
      <c r="A54" s="8"/>
      <c r="B54" s="8"/>
      <c r="C54" s="10"/>
      <c r="D54" s="9"/>
      <c r="E54" s="9"/>
      <c r="F54" s="19">
        <v>2025</v>
      </c>
      <c r="G54" s="27">
        <f>G61+G73+G81+G88+G95+G102+G109+G118+G125</f>
        <v>31304.3622</v>
      </c>
      <c r="H54" s="27">
        <f t="shared" si="8"/>
        <v>0</v>
      </c>
      <c r="I54" s="27">
        <f t="shared" si="8"/>
        <v>0</v>
      </c>
      <c r="J54" s="27">
        <f t="shared" si="8"/>
        <v>0</v>
      </c>
      <c r="K54" s="27">
        <f>K61+K73+K81+K88+K95+K102+K109+K118+K125</f>
        <v>31304.3622</v>
      </c>
      <c r="L54" s="27">
        <f>L61+L73+L78+L81+L88+L95+L102+L109+L118</f>
        <v>0</v>
      </c>
    </row>
    <row r="55" spans="1:13" ht="30.6" customHeight="1">
      <c r="A55" s="2" t="s">
        <v>30</v>
      </c>
      <c r="B55" s="2"/>
      <c r="C55" s="10" t="s">
        <v>31</v>
      </c>
      <c r="D55" s="9">
        <v>2019</v>
      </c>
      <c r="E55" s="9">
        <v>2025</v>
      </c>
      <c r="F55" s="19">
        <v>2019</v>
      </c>
      <c r="G55" s="27">
        <f>G62+G63</f>
        <v>178.61377999999999</v>
      </c>
      <c r="H55" s="27">
        <v>0</v>
      </c>
      <c r="I55" s="27">
        <v>0</v>
      </c>
      <c r="J55" s="27">
        <v>0</v>
      </c>
      <c r="K55" s="27">
        <f>K62+K63</f>
        <v>178.61377999999999</v>
      </c>
      <c r="L55" s="27">
        <v>0</v>
      </c>
    </row>
    <row r="56" spans="1:13" ht="30.6" customHeight="1">
      <c r="A56" s="2"/>
      <c r="B56" s="2"/>
      <c r="C56" s="10"/>
      <c r="D56" s="9"/>
      <c r="E56" s="9"/>
      <c r="F56" s="28">
        <v>2020</v>
      </c>
      <c r="G56" s="29">
        <f>G64</f>
        <v>1000</v>
      </c>
      <c r="H56" s="29">
        <v>0</v>
      </c>
      <c r="I56" s="29">
        <v>0</v>
      </c>
      <c r="J56" s="29">
        <v>0</v>
      </c>
      <c r="K56" s="29">
        <f>K64</f>
        <v>1000</v>
      </c>
      <c r="L56" s="29">
        <v>0</v>
      </c>
    </row>
    <row r="57" spans="1:13" ht="30.6" customHeight="1">
      <c r="A57" s="2"/>
      <c r="B57" s="2"/>
      <c r="C57" s="10"/>
      <c r="D57" s="9"/>
      <c r="E57" s="9"/>
      <c r="F57" s="19">
        <v>2021</v>
      </c>
      <c r="G57" s="27">
        <f>G65</f>
        <v>1093.3</v>
      </c>
      <c r="H57" s="27">
        <v>0</v>
      </c>
      <c r="I57" s="27">
        <v>0</v>
      </c>
      <c r="J57" s="27">
        <v>0</v>
      </c>
      <c r="K57" s="27">
        <f>K65</f>
        <v>1093.3</v>
      </c>
      <c r="L57" s="27">
        <v>0</v>
      </c>
    </row>
    <row r="58" spans="1:13" ht="30.6" customHeight="1">
      <c r="A58" s="2"/>
      <c r="B58" s="2"/>
      <c r="C58" s="10"/>
      <c r="D58" s="9"/>
      <c r="E58" s="9"/>
      <c r="F58" s="19">
        <v>2022</v>
      </c>
      <c r="G58" s="27">
        <f>G66</f>
        <v>1115.3</v>
      </c>
      <c r="H58" s="27">
        <v>0</v>
      </c>
      <c r="I58" s="27">
        <v>0</v>
      </c>
      <c r="J58" s="27">
        <v>0</v>
      </c>
      <c r="K58" s="27">
        <f>K66</f>
        <v>1115.3</v>
      </c>
      <c r="L58" s="27">
        <v>0</v>
      </c>
    </row>
    <row r="59" spans="1:13" ht="30.6" customHeight="1">
      <c r="A59" s="2"/>
      <c r="B59" s="2"/>
      <c r="C59" s="10"/>
      <c r="D59" s="9"/>
      <c r="E59" s="9"/>
      <c r="F59" s="19">
        <v>2023</v>
      </c>
      <c r="G59" s="27">
        <v>1153.63456</v>
      </c>
      <c r="H59" s="27">
        <v>0</v>
      </c>
      <c r="I59" s="27">
        <v>0</v>
      </c>
      <c r="J59" s="27">
        <v>0</v>
      </c>
      <c r="K59" s="27">
        <v>1153.63456</v>
      </c>
      <c r="L59" s="27">
        <v>0</v>
      </c>
    </row>
    <row r="60" spans="1:13" ht="30.6" customHeight="1">
      <c r="A60" s="2"/>
      <c r="B60" s="2"/>
      <c r="C60" s="10"/>
      <c r="D60" s="9"/>
      <c r="E60" s="9"/>
      <c r="F60" s="19">
        <v>2024</v>
      </c>
      <c r="G60" s="27">
        <v>1199.7799399999999</v>
      </c>
      <c r="H60" s="27">
        <v>0</v>
      </c>
      <c r="I60" s="27">
        <v>0</v>
      </c>
      <c r="J60" s="27">
        <v>0</v>
      </c>
      <c r="K60" s="27">
        <v>1199.7799399999999</v>
      </c>
      <c r="L60" s="27">
        <v>0</v>
      </c>
    </row>
    <row r="61" spans="1:13" ht="30.6" customHeight="1">
      <c r="A61" s="2"/>
      <c r="B61" s="2"/>
      <c r="C61" s="10"/>
      <c r="D61" s="9"/>
      <c r="E61" s="9"/>
      <c r="F61" s="19">
        <v>2025</v>
      </c>
      <c r="G61" s="27">
        <v>1247.7711400000001</v>
      </c>
      <c r="H61" s="27">
        <v>0</v>
      </c>
      <c r="I61" s="27">
        <v>0</v>
      </c>
      <c r="J61" s="27">
        <v>0</v>
      </c>
      <c r="K61" s="27">
        <v>1247.7711400000001</v>
      </c>
      <c r="L61" s="27">
        <v>0</v>
      </c>
    </row>
    <row r="62" spans="1:13" ht="51.4" customHeight="1">
      <c r="A62" s="2" t="s">
        <v>32</v>
      </c>
      <c r="B62" s="2"/>
      <c r="C62" s="18" t="s">
        <v>31</v>
      </c>
      <c r="D62" s="19">
        <v>2019</v>
      </c>
      <c r="E62" s="19">
        <v>2019</v>
      </c>
      <c r="F62" s="19">
        <v>2019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</row>
    <row r="63" spans="1:13" ht="63.75" customHeight="1">
      <c r="A63" s="2" t="s">
        <v>33</v>
      </c>
      <c r="B63" s="2"/>
      <c r="C63" s="10" t="s">
        <v>31</v>
      </c>
      <c r="D63" s="9">
        <v>2019</v>
      </c>
      <c r="E63" s="9">
        <v>2022</v>
      </c>
      <c r="F63" s="19">
        <v>2019</v>
      </c>
      <c r="G63" s="27">
        <v>178.61377999999999</v>
      </c>
      <c r="H63" s="27">
        <v>0</v>
      </c>
      <c r="I63" s="27">
        <v>0</v>
      </c>
      <c r="J63" s="27">
        <v>0</v>
      </c>
      <c r="K63" s="27">
        <v>178.61377999999999</v>
      </c>
      <c r="L63" s="27">
        <v>0</v>
      </c>
    </row>
    <row r="64" spans="1:13" ht="63.75" customHeight="1">
      <c r="A64" s="2"/>
      <c r="B64" s="2"/>
      <c r="C64" s="10"/>
      <c r="D64" s="9"/>
      <c r="E64" s="9"/>
      <c r="F64" s="28">
        <v>2020</v>
      </c>
      <c r="G64" s="29">
        <v>1000</v>
      </c>
      <c r="H64" s="29">
        <v>0</v>
      </c>
      <c r="I64" s="29">
        <v>0</v>
      </c>
      <c r="J64" s="29">
        <v>0</v>
      </c>
      <c r="K64" s="29">
        <v>1000</v>
      </c>
      <c r="L64" s="29">
        <v>0</v>
      </c>
    </row>
    <row r="65" spans="1:12" ht="63.75" customHeight="1">
      <c r="A65" s="2"/>
      <c r="B65" s="2"/>
      <c r="C65" s="10"/>
      <c r="D65" s="9"/>
      <c r="E65" s="9"/>
      <c r="F65" s="19">
        <v>2021</v>
      </c>
      <c r="G65" s="27">
        <v>1093.3</v>
      </c>
      <c r="H65" s="27">
        <v>0</v>
      </c>
      <c r="I65" s="27">
        <v>0</v>
      </c>
      <c r="J65" s="27">
        <v>0</v>
      </c>
      <c r="K65" s="27">
        <v>1093.3</v>
      </c>
      <c r="L65" s="27">
        <v>0</v>
      </c>
    </row>
    <row r="66" spans="1:12" ht="63.75" customHeight="1">
      <c r="A66" s="2"/>
      <c r="B66" s="2"/>
      <c r="C66" s="10"/>
      <c r="D66" s="9"/>
      <c r="E66" s="9"/>
      <c r="F66" s="19">
        <v>2022</v>
      </c>
      <c r="G66" s="27">
        <v>1115.3</v>
      </c>
      <c r="H66" s="27">
        <v>0</v>
      </c>
      <c r="I66" s="27">
        <v>0</v>
      </c>
      <c r="J66" s="27">
        <v>0</v>
      </c>
      <c r="K66" s="27">
        <v>1115.3</v>
      </c>
      <c r="L66" s="27">
        <v>0</v>
      </c>
    </row>
    <row r="67" spans="1:12" ht="31.35" customHeight="1">
      <c r="A67" s="2" t="s">
        <v>34</v>
      </c>
      <c r="B67" s="2"/>
      <c r="C67" s="10" t="s">
        <v>21</v>
      </c>
      <c r="D67" s="9">
        <v>2019</v>
      </c>
      <c r="E67" s="9">
        <v>2025</v>
      </c>
      <c r="F67" s="19">
        <v>2019</v>
      </c>
      <c r="G67" s="27">
        <v>98.4</v>
      </c>
      <c r="H67" s="27">
        <v>0</v>
      </c>
      <c r="I67" s="27">
        <v>0</v>
      </c>
      <c r="J67" s="27">
        <v>0</v>
      </c>
      <c r="K67" s="27">
        <v>98.4</v>
      </c>
      <c r="L67" s="27">
        <v>0</v>
      </c>
    </row>
    <row r="68" spans="1:12" ht="35.25" customHeight="1">
      <c r="A68" s="2"/>
      <c r="B68" s="2"/>
      <c r="C68" s="10"/>
      <c r="D68" s="9"/>
      <c r="E68" s="9"/>
      <c r="F68" s="28">
        <v>2020</v>
      </c>
      <c r="G68" s="29">
        <v>98.5</v>
      </c>
      <c r="H68" s="29">
        <v>0</v>
      </c>
      <c r="I68" s="29">
        <v>0</v>
      </c>
      <c r="J68" s="29">
        <v>0</v>
      </c>
      <c r="K68" s="29">
        <v>98.5</v>
      </c>
      <c r="L68" s="29">
        <v>0</v>
      </c>
    </row>
    <row r="69" spans="1:12" ht="23.65" customHeight="1">
      <c r="A69" s="2"/>
      <c r="B69" s="2"/>
      <c r="C69" s="10"/>
      <c r="D69" s="9"/>
      <c r="E69" s="9"/>
      <c r="F69" s="19">
        <v>2021</v>
      </c>
      <c r="G69" s="27">
        <v>107.7</v>
      </c>
      <c r="H69" s="27">
        <v>0</v>
      </c>
      <c r="I69" s="27">
        <v>0</v>
      </c>
      <c r="J69" s="27">
        <v>0</v>
      </c>
      <c r="K69" s="27">
        <v>107.7</v>
      </c>
      <c r="L69" s="27">
        <v>0</v>
      </c>
    </row>
    <row r="70" spans="1:12" ht="23.65" customHeight="1">
      <c r="A70" s="2"/>
      <c r="B70" s="2"/>
      <c r="C70" s="10"/>
      <c r="D70" s="9"/>
      <c r="E70" s="9"/>
      <c r="F70" s="19">
        <v>2022</v>
      </c>
      <c r="G70" s="27">
        <v>109.9</v>
      </c>
      <c r="H70" s="27">
        <v>0</v>
      </c>
      <c r="I70" s="27">
        <v>0</v>
      </c>
      <c r="J70" s="27">
        <v>0</v>
      </c>
      <c r="K70" s="27">
        <v>109.9</v>
      </c>
      <c r="L70" s="27">
        <v>0</v>
      </c>
    </row>
    <row r="71" spans="1:12" ht="23.65" customHeight="1">
      <c r="A71" s="2"/>
      <c r="B71" s="2"/>
      <c r="C71" s="10"/>
      <c r="D71" s="9"/>
      <c r="E71" s="9"/>
      <c r="F71" s="19">
        <v>2023</v>
      </c>
      <c r="G71" s="27">
        <v>115.40672000000001</v>
      </c>
      <c r="H71" s="27">
        <v>0</v>
      </c>
      <c r="I71" s="27">
        <v>0</v>
      </c>
      <c r="J71" s="27">
        <v>0</v>
      </c>
      <c r="K71" s="27">
        <v>115.40672000000001</v>
      </c>
      <c r="L71" s="27">
        <v>0</v>
      </c>
    </row>
    <row r="72" spans="1:12" ht="23.65" customHeight="1">
      <c r="A72" s="2"/>
      <c r="B72" s="2"/>
      <c r="C72" s="10"/>
      <c r="D72" s="9"/>
      <c r="E72" s="9"/>
      <c r="F72" s="19">
        <v>2024</v>
      </c>
      <c r="G72" s="27">
        <v>120.02298999999999</v>
      </c>
      <c r="H72" s="27">
        <v>0</v>
      </c>
      <c r="I72" s="27">
        <v>0</v>
      </c>
      <c r="J72" s="27">
        <v>0</v>
      </c>
      <c r="K72" s="27">
        <v>120.02298999999999</v>
      </c>
      <c r="L72" s="27">
        <v>0</v>
      </c>
    </row>
    <row r="73" spans="1:12" ht="23.65" customHeight="1">
      <c r="A73" s="2"/>
      <c r="B73" s="2"/>
      <c r="C73" s="10"/>
      <c r="D73" s="9"/>
      <c r="E73" s="9"/>
      <c r="F73" s="19">
        <v>2025</v>
      </c>
      <c r="G73" s="27">
        <v>124.82391</v>
      </c>
      <c r="H73" s="27">
        <v>0</v>
      </c>
      <c r="I73" s="27">
        <v>0</v>
      </c>
      <c r="J73" s="27">
        <v>0</v>
      </c>
      <c r="K73" s="27">
        <v>124.82391</v>
      </c>
      <c r="L73" s="27">
        <v>0</v>
      </c>
    </row>
    <row r="74" spans="1:12" ht="39" customHeight="1">
      <c r="A74" s="3" t="s">
        <v>35</v>
      </c>
      <c r="B74" s="3"/>
      <c r="C74" s="30" t="s">
        <v>21</v>
      </c>
      <c r="D74" s="19">
        <v>2019</v>
      </c>
      <c r="E74" s="19">
        <v>2019</v>
      </c>
      <c r="F74" s="19">
        <v>2019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</row>
    <row r="75" spans="1:12" ht="33" customHeight="1">
      <c r="A75" s="2" t="s">
        <v>36</v>
      </c>
      <c r="B75" s="2"/>
      <c r="C75" s="10" t="s">
        <v>21</v>
      </c>
      <c r="D75" s="9">
        <v>2019</v>
      </c>
      <c r="E75" s="9">
        <v>2025</v>
      </c>
      <c r="F75" s="19">
        <v>2019</v>
      </c>
      <c r="G75" s="27">
        <v>2785.1858999999999</v>
      </c>
      <c r="H75" s="27">
        <v>0</v>
      </c>
      <c r="I75" s="27">
        <v>0</v>
      </c>
      <c r="J75" s="27">
        <v>0</v>
      </c>
      <c r="K75" s="27">
        <v>2785.1858999999999</v>
      </c>
      <c r="L75" s="27">
        <v>0</v>
      </c>
    </row>
    <row r="76" spans="1:12" ht="29.85" customHeight="1">
      <c r="A76" s="2"/>
      <c r="B76" s="2"/>
      <c r="C76" s="10"/>
      <c r="D76" s="9"/>
      <c r="E76" s="9"/>
      <c r="F76" s="28">
        <v>2020</v>
      </c>
      <c r="G76" s="29">
        <v>3585.4</v>
      </c>
      <c r="H76" s="29">
        <v>0</v>
      </c>
      <c r="I76" s="29">
        <v>0</v>
      </c>
      <c r="J76" s="29">
        <v>0</v>
      </c>
      <c r="K76" s="29">
        <v>3585.4</v>
      </c>
      <c r="L76" s="29">
        <v>0</v>
      </c>
    </row>
    <row r="77" spans="1:12" ht="31.7" customHeight="1">
      <c r="A77" s="2"/>
      <c r="B77" s="2"/>
      <c r="C77" s="10"/>
      <c r="D77" s="9"/>
      <c r="E77" s="9"/>
      <c r="F77" s="19">
        <v>2021</v>
      </c>
      <c r="G77" s="27">
        <v>2826.5</v>
      </c>
      <c r="H77" s="27">
        <v>0</v>
      </c>
      <c r="I77" s="27">
        <v>0</v>
      </c>
      <c r="J77" s="27">
        <v>0</v>
      </c>
      <c r="K77" s="27">
        <v>2826.5</v>
      </c>
      <c r="L77" s="27">
        <v>0</v>
      </c>
    </row>
    <row r="78" spans="1:12" ht="31.7" customHeight="1">
      <c r="A78" s="2"/>
      <c r="B78" s="2"/>
      <c r="C78" s="10"/>
      <c r="D78" s="9"/>
      <c r="E78" s="9"/>
      <c r="F78" s="19">
        <v>2022</v>
      </c>
      <c r="G78" s="27">
        <v>2883.4</v>
      </c>
      <c r="H78" s="27">
        <v>0</v>
      </c>
      <c r="I78" s="27">
        <v>0</v>
      </c>
      <c r="J78" s="27">
        <v>0</v>
      </c>
      <c r="K78" s="27">
        <v>2883.4</v>
      </c>
      <c r="L78" s="27">
        <v>0</v>
      </c>
    </row>
    <row r="79" spans="1:12" ht="31.7" customHeight="1">
      <c r="A79" s="2"/>
      <c r="B79" s="2"/>
      <c r="C79" s="10"/>
      <c r="D79" s="9"/>
      <c r="E79" s="9"/>
      <c r="F79" s="19">
        <v>2023</v>
      </c>
      <c r="G79" s="27">
        <v>2909.9366399999999</v>
      </c>
      <c r="H79" s="27">
        <v>0</v>
      </c>
      <c r="I79" s="27">
        <v>0</v>
      </c>
      <c r="J79" s="27">
        <v>0</v>
      </c>
      <c r="K79" s="27">
        <v>2909.9366399999999</v>
      </c>
      <c r="L79" s="27">
        <v>0</v>
      </c>
    </row>
    <row r="80" spans="1:12" ht="31.7" customHeight="1">
      <c r="A80" s="2"/>
      <c r="B80" s="2"/>
      <c r="C80" s="10"/>
      <c r="D80" s="9"/>
      <c r="E80" s="9"/>
      <c r="F80" s="19">
        <v>2024</v>
      </c>
      <c r="G80" s="27">
        <v>3026.3341099999998</v>
      </c>
      <c r="H80" s="27">
        <v>0</v>
      </c>
      <c r="I80" s="27">
        <v>0</v>
      </c>
      <c r="J80" s="27">
        <v>0</v>
      </c>
      <c r="K80" s="27">
        <v>3026.3341099999998</v>
      </c>
      <c r="L80" s="27">
        <v>0</v>
      </c>
    </row>
    <row r="81" spans="1:12" ht="31.7" customHeight="1">
      <c r="A81" s="2"/>
      <c r="B81" s="2"/>
      <c r="C81" s="10"/>
      <c r="D81" s="9"/>
      <c r="E81" s="9"/>
      <c r="F81" s="19">
        <v>2025</v>
      </c>
      <c r="G81" s="27">
        <v>3147.3874700000001</v>
      </c>
      <c r="H81" s="27">
        <v>0</v>
      </c>
      <c r="I81" s="27">
        <v>0</v>
      </c>
      <c r="J81" s="27">
        <v>0</v>
      </c>
      <c r="K81" s="27">
        <v>3147.3874700000001</v>
      </c>
      <c r="L81" s="27">
        <v>0</v>
      </c>
    </row>
    <row r="82" spans="1:12" ht="29.85" customHeight="1">
      <c r="A82" s="2" t="s">
        <v>37</v>
      </c>
      <c r="B82" s="2"/>
      <c r="C82" s="10" t="s">
        <v>21</v>
      </c>
      <c r="D82" s="9">
        <v>2019</v>
      </c>
      <c r="E82" s="9">
        <v>2025</v>
      </c>
      <c r="F82" s="19">
        <v>2019</v>
      </c>
      <c r="G82" s="27">
        <v>16634.290059999999</v>
      </c>
      <c r="H82" s="27">
        <v>0</v>
      </c>
      <c r="I82" s="27">
        <v>0</v>
      </c>
      <c r="J82" s="27">
        <v>0</v>
      </c>
      <c r="K82" s="27">
        <v>16634.290059999999</v>
      </c>
      <c r="L82" s="27">
        <v>0</v>
      </c>
    </row>
    <row r="83" spans="1:12" ht="29.85" customHeight="1">
      <c r="A83" s="2"/>
      <c r="B83" s="2"/>
      <c r="C83" s="10"/>
      <c r="D83" s="9"/>
      <c r="E83" s="9"/>
      <c r="F83" s="28">
        <v>2020</v>
      </c>
      <c r="G83" s="29">
        <v>13375</v>
      </c>
      <c r="H83" s="29">
        <v>0</v>
      </c>
      <c r="I83" s="29">
        <v>0</v>
      </c>
      <c r="J83" s="29">
        <v>0</v>
      </c>
      <c r="K83" s="29">
        <v>13375</v>
      </c>
      <c r="L83" s="29">
        <v>0</v>
      </c>
    </row>
    <row r="84" spans="1:12" ht="31.7" customHeight="1">
      <c r="A84" s="2"/>
      <c r="B84" s="2"/>
      <c r="C84" s="10"/>
      <c r="D84" s="9"/>
      <c r="E84" s="9"/>
      <c r="F84" s="19">
        <v>2021</v>
      </c>
      <c r="G84" s="27">
        <v>14622.2</v>
      </c>
      <c r="H84" s="27">
        <v>0</v>
      </c>
      <c r="I84" s="27">
        <v>0</v>
      </c>
      <c r="J84" s="27">
        <v>0</v>
      </c>
      <c r="K84" s="27">
        <v>14622.2</v>
      </c>
      <c r="L84" s="27">
        <v>0</v>
      </c>
    </row>
    <row r="85" spans="1:12" ht="31.7" customHeight="1">
      <c r="A85" s="2"/>
      <c r="B85" s="2"/>
      <c r="C85" s="10"/>
      <c r="D85" s="9"/>
      <c r="E85" s="9"/>
      <c r="F85" s="19">
        <v>2022</v>
      </c>
      <c r="G85" s="27">
        <v>14916.6</v>
      </c>
      <c r="H85" s="27">
        <v>0</v>
      </c>
      <c r="I85" s="27">
        <v>0</v>
      </c>
      <c r="J85" s="27">
        <v>0</v>
      </c>
      <c r="K85" s="27">
        <v>14916.6</v>
      </c>
      <c r="L85" s="27">
        <v>0</v>
      </c>
    </row>
    <row r="86" spans="1:12" ht="31.7" customHeight="1">
      <c r="A86" s="2"/>
      <c r="B86" s="2"/>
      <c r="C86" s="10"/>
      <c r="D86" s="9"/>
      <c r="E86" s="9"/>
      <c r="F86" s="19">
        <v>2023</v>
      </c>
      <c r="G86" s="27">
        <v>14477.648639999999</v>
      </c>
      <c r="H86" s="27">
        <v>0</v>
      </c>
      <c r="I86" s="27">
        <v>0</v>
      </c>
      <c r="J86" s="27">
        <v>0</v>
      </c>
      <c r="K86" s="27">
        <v>14477.648639999999</v>
      </c>
      <c r="L86" s="27">
        <v>0</v>
      </c>
    </row>
    <row r="87" spans="1:12" ht="31.7" customHeight="1">
      <c r="A87" s="2"/>
      <c r="B87" s="2"/>
      <c r="C87" s="10"/>
      <c r="D87" s="9"/>
      <c r="E87" s="9"/>
      <c r="F87" s="19">
        <v>2024</v>
      </c>
      <c r="G87" s="27">
        <v>15056.75459</v>
      </c>
      <c r="H87" s="27">
        <v>0</v>
      </c>
      <c r="I87" s="27">
        <v>0</v>
      </c>
      <c r="J87" s="27">
        <v>0</v>
      </c>
      <c r="K87" s="27">
        <v>15056.75459</v>
      </c>
      <c r="L87" s="27">
        <v>0</v>
      </c>
    </row>
    <row r="88" spans="1:12" ht="31.7" customHeight="1">
      <c r="A88" s="2"/>
      <c r="B88" s="2"/>
      <c r="C88" s="10"/>
      <c r="D88" s="9"/>
      <c r="E88" s="9"/>
      <c r="F88" s="19">
        <v>2025</v>
      </c>
      <c r="G88" s="27">
        <v>15659.02477</v>
      </c>
      <c r="H88" s="27">
        <v>0</v>
      </c>
      <c r="I88" s="27">
        <v>0</v>
      </c>
      <c r="J88" s="27">
        <v>0</v>
      </c>
      <c r="K88" s="27">
        <v>15659.02477</v>
      </c>
      <c r="L88" s="27">
        <v>0</v>
      </c>
    </row>
    <row r="89" spans="1:12" ht="33.4" customHeight="1">
      <c r="A89" s="2" t="s">
        <v>38</v>
      </c>
      <c r="B89" s="2"/>
      <c r="C89" s="10" t="s">
        <v>21</v>
      </c>
      <c r="D89" s="9">
        <v>2019</v>
      </c>
      <c r="E89" s="9">
        <v>2025</v>
      </c>
      <c r="F89" s="19">
        <v>2019</v>
      </c>
      <c r="G89" s="27">
        <v>99.631</v>
      </c>
      <c r="H89" s="27">
        <v>0</v>
      </c>
      <c r="I89" s="27">
        <v>0</v>
      </c>
      <c r="J89" s="27">
        <v>0</v>
      </c>
      <c r="K89" s="27">
        <v>99.631</v>
      </c>
      <c r="L89" s="27">
        <v>0</v>
      </c>
    </row>
    <row r="90" spans="1:12" ht="33.950000000000003" customHeight="1">
      <c r="A90" s="2"/>
      <c r="B90" s="2"/>
      <c r="C90" s="10"/>
      <c r="D90" s="9"/>
      <c r="E90" s="9"/>
      <c r="F90" s="28">
        <v>2020</v>
      </c>
      <c r="G90" s="29">
        <v>100</v>
      </c>
      <c r="H90" s="29">
        <v>0</v>
      </c>
      <c r="I90" s="29">
        <v>0</v>
      </c>
      <c r="J90" s="29">
        <v>0</v>
      </c>
      <c r="K90" s="29">
        <v>100</v>
      </c>
      <c r="L90" s="29">
        <v>0</v>
      </c>
    </row>
    <row r="91" spans="1:12" ht="26.65" customHeight="1">
      <c r="A91" s="2"/>
      <c r="B91" s="2"/>
      <c r="C91" s="10"/>
      <c r="D91" s="9"/>
      <c r="E91" s="9"/>
      <c r="F91" s="19">
        <v>2021</v>
      </c>
      <c r="G91" s="27">
        <v>109.3</v>
      </c>
      <c r="H91" s="27">
        <v>0</v>
      </c>
      <c r="I91" s="27">
        <v>0</v>
      </c>
      <c r="J91" s="27">
        <v>0</v>
      </c>
      <c r="K91" s="27">
        <v>109.3</v>
      </c>
      <c r="L91" s="27">
        <v>0</v>
      </c>
    </row>
    <row r="92" spans="1:12" ht="26.65" customHeight="1">
      <c r="A92" s="2"/>
      <c r="B92" s="2"/>
      <c r="C92" s="10"/>
      <c r="D92" s="9"/>
      <c r="E92" s="9"/>
      <c r="F92" s="19">
        <v>2022</v>
      </c>
      <c r="G92" s="27">
        <v>111.5</v>
      </c>
      <c r="H92" s="27">
        <v>0</v>
      </c>
      <c r="I92" s="27">
        <v>0</v>
      </c>
      <c r="J92" s="27">
        <v>0</v>
      </c>
      <c r="K92" s="27">
        <v>111.5</v>
      </c>
      <c r="L92" s="27">
        <v>0</v>
      </c>
    </row>
    <row r="93" spans="1:12" ht="26.65" customHeight="1">
      <c r="A93" s="2"/>
      <c r="B93" s="2"/>
      <c r="C93" s="10"/>
      <c r="D93" s="9"/>
      <c r="E93" s="9"/>
      <c r="F93" s="19">
        <v>2023</v>
      </c>
      <c r="G93" s="27">
        <v>57.649279999999997</v>
      </c>
      <c r="H93" s="27">
        <v>0</v>
      </c>
      <c r="I93" s="27">
        <v>0</v>
      </c>
      <c r="J93" s="27">
        <v>0</v>
      </c>
      <c r="K93" s="27">
        <v>57.649279999999997</v>
      </c>
      <c r="L93" s="27">
        <v>0</v>
      </c>
    </row>
    <row r="94" spans="1:12" ht="26.65" customHeight="1">
      <c r="A94" s="2"/>
      <c r="B94" s="2"/>
      <c r="C94" s="10"/>
      <c r="D94" s="9"/>
      <c r="E94" s="9"/>
      <c r="F94" s="19">
        <v>2024</v>
      </c>
      <c r="G94" s="27">
        <v>59.955249999999999</v>
      </c>
      <c r="H94" s="27">
        <v>0</v>
      </c>
      <c r="I94" s="27">
        <v>0</v>
      </c>
      <c r="J94" s="27">
        <v>0</v>
      </c>
      <c r="K94" s="27">
        <v>59.955249999999999</v>
      </c>
      <c r="L94" s="27">
        <v>0</v>
      </c>
    </row>
    <row r="95" spans="1:12" ht="26.65" customHeight="1">
      <c r="A95" s="2"/>
      <c r="B95" s="2"/>
      <c r="C95" s="10"/>
      <c r="D95" s="9"/>
      <c r="E95" s="9"/>
      <c r="F95" s="19">
        <v>2025</v>
      </c>
      <c r="G95" s="27">
        <v>62.353459999999998</v>
      </c>
      <c r="H95" s="27">
        <v>0</v>
      </c>
      <c r="I95" s="27">
        <v>0</v>
      </c>
      <c r="J95" s="27">
        <v>0</v>
      </c>
      <c r="K95" s="27">
        <v>62.353459999999998</v>
      </c>
      <c r="L95" s="27">
        <v>0</v>
      </c>
    </row>
    <row r="96" spans="1:12" ht="26.65" customHeight="1">
      <c r="A96" s="2" t="s">
        <v>39</v>
      </c>
      <c r="B96" s="2"/>
      <c r="C96" s="10" t="s">
        <v>23</v>
      </c>
      <c r="D96" s="9">
        <v>2019</v>
      </c>
      <c r="E96" s="9">
        <v>2025</v>
      </c>
      <c r="F96" s="19">
        <v>2019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</row>
    <row r="97" spans="1:12" ht="26.65" customHeight="1">
      <c r="A97" s="2"/>
      <c r="B97" s="2"/>
      <c r="C97" s="10"/>
      <c r="D97" s="9"/>
      <c r="E97" s="9"/>
      <c r="F97" s="28">
        <v>2020</v>
      </c>
      <c r="G97" s="29">
        <v>500</v>
      </c>
      <c r="H97" s="29">
        <v>0</v>
      </c>
      <c r="I97" s="29">
        <v>0</v>
      </c>
      <c r="J97" s="29">
        <v>0</v>
      </c>
      <c r="K97" s="29">
        <v>500</v>
      </c>
      <c r="L97" s="29">
        <v>0</v>
      </c>
    </row>
    <row r="98" spans="1:12" ht="26.65" customHeight="1">
      <c r="A98" s="2"/>
      <c r="B98" s="2"/>
      <c r="C98" s="10"/>
      <c r="D98" s="9"/>
      <c r="E98" s="9"/>
      <c r="F98" s="19">
        <v>2021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</row>
    <row r="99" spans="1:12" ht="26.65" customHeight="1">
      <c r="A99" s="2"/>
      <c r="B99" s="2"/>
      <c r="C99" s="10"/>
      <c r="D99" s="9"/>
      <c r="E99" s="9"/>
      <c r="F99" s="19">
        <v>2022</v>
      </c>
      <c r="G99" s="27">
        <v>0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</row>
    <row r="100" spans="1:12" ht="26.65" customHeight="1">
      <c r="A100" s="2"/>
      <c r="B100" s="2"/>
      <c r="C100" s="10"/>
      <c r="D100" s="9"/>
      <c r="E100" s="9"/>
      <c r="F100" s="19">
        <v>2023</v>
      </c>
      <c r="G100" s="27">
        <v>2307.0527999999999</v>
      </c>
      <c r="H100" s="27">
        <v>0</v>
      </c>
      <c r="I100" s="27">
        <v>0</v>
      </c>
      <c r="J100" s="27">
        <v>0</v>
      </c>
      <c r="K100" s="27">
        <v>2307.0527999999999</v>
      </c>
      <c r="L100" s="27">
        <v>0</v>
      </c>
    </row>
    <row r="101" spans="1:12" ht="26.65" customHeight="1">
      <c r="A101" s="2"/>
      <c r="B101" s="2"/>
      <c r="C101" s="10"/>
      <c r="D101" s="9"/>
      <c r="E101" s="9"/>
      <c r="F101" s="19">
        <v>2024</v>
      </c>
      <c r="G101" s="27">
        <v>2399.33491</v>
      </c>
      <c r="H101" s="27">
        <v>0</v>
      </c>
      <c r="I101" s="27">
        <v>0</v>
      </c>
      <c r="J101" s="27">
        <v>0</v>
      </c>
      <c r="K101" s="27">
        <v>2399.33491</v>
      </c>
      <c r="L101" s="27">
        <v>0</v>
      </c>
    </row>
    <row r="102" spans="1:12" ht="26.65" customHeight="1">
      <c r="A102" s="2"/>
      <c r="B102" s="2"/>
      <c r="C102" s="10"/>
      <c r="D102" s="9"/>
      <c r="E102" s="9"/>
      <c r="F102" s="19">
        <v>2025</v>
      </c>
      <c r="G102" s="27">
        <v>2495.3083099999999</v>
      </c>
      <c r="H102" s="27">
        <v>0</v>
      </c>
      <c r="I102" s="27">
        <v>0</v>
      </c>
      <c r="J102" s="27">
        <v>0</v>
      </c>
      <c r="K102" s="27">
        <v>2495.3083099999999</v>
      </c>
      <c r="L102" s="27">
        <v>0</v>
      </c>
    </row>
    <row r="103" spans="1:12" ht="32.25" customHeight="1">
      <c r="A103" s="2" t="s">
        <v>40</v>
      </c>
      <c r="B103" s="2"/>
      <c r="C103" s="10" t="s">
        <v>41</v>
      </c>
      <c r="D103" s="9">
        <v>2019</v>
      </c>
      <c r="E103" s="9">
        <v>2025</v>
      </c>
      <c r="F103" s="19">
        <v>2019</v>
      </c>
      <c r="G103" s="27">
        <v>5901</v>
      </c>
      <c r="H103" s="27">
        <v>0</v>
      </c>
      <c r="I103" s="27">
        <v>0</v>
      </c>
      <c r="J103" s="27">
        <v>0</v>
      </c>
      <c r="K103" s="27">
        <v>5901</v>
      </c>
      <c r="L103" s="27">
        <v>0</v>
      </c>
    </row>
    <row r="104" spans="1:12" ht="32.25" customHeight="1">
      <c r="A104" s="2"/>
      <c r="B104" s="2"/>
      <c r="C104" s="10"/>
      <c r="D104" s="9"/>
      <c r="E104" s="9"/>
      <c r="F104" s="28">
        <v>2020</v>
      </c>
      <c r="G104" s="29">
        <f>H104+I104+J104+K104+L104</f>
        <v>10236.9</v>
      </c>
      <c r="H104" s="29">
        <v>0</v>
      </c>
      <c r="I104" s="29">
        <v>1175</v>
      </c>
      <c r="J104" s="29">
        <v>0</v>
      </c>
      <c r="K104" s="29">
        <v>9061.9</v>
      </c>
      <c r="L104" s="29">
        <v>0</v>
      </c>
    </row>
    <row r="105" spans="1:12" ht="32.25" customHeight="1">
      <c r="A105" s="2"/>
      <c r="B105" s="2"/>
      <c r="C105" s="10"/>
      <c r="D105" s="9"/>
      <c r="E105" s="9"/>
      <c r="F105" s="19">
        <v>2021</v>
      </c>
      <c r="G105" s="27">
        <v>9907</v>
      </c>
      <c r="H105" s="27">
        <v>0</v>
      </c>
      <c r="I105" s="27">
        <v>0</v>
      </c>
      <c r="J105" s="27">
        <v>0</v>
      </c>
      <c r="K105" s="27">
        <v>9907</v>
      </c>
      <c r="L105" s="27">
        <v>0</v>
      </c>
    </row>
    <row r="106" spans="1:12" ht="32.25" customHeight="1">
      <c r="A106" s="2"/>
      <c r="B106" s="2"/>
      <c r="C106" s="10"/>
      <c r="D106" s="9"/>
      <c r="E106" s="9"/>
      <c r="F106" s="19">
        <v>2022</v>
      </c>
      <c r="G106" s="27">
        <v>10106.299999999999</v>
      </c>
      <c r="H106" s="27">
        <v>0</v>
      </c>
      <c r="I106" s="27">
        <v>0</v>
      </c>
      <c r="J106" s="27">
        <v>0</v>
      </c>
      <c r="K106" s="27">
        <v>10106.299999999999</v>
      </c>
      <c r="L106" s="27">
        <v>0</v>
      </c>
    </row>
    <row r="107" spans="1:12" ht="32.25" customHeight="1">
      <c r="A107" s="2"/>
      <c r="B107" s="2"/>
      <c r="C107" s="10"/>
      <c r="D107" s="9"/>
      <c r="E107" s="9"/>
      <c r="F107" s="19">
        <v>2023</v>
      </c>
      <c r="G107" s="27">
        <v>6921.5910400000002</v>
      </c>
      <c r="H107" s="27">
        <v>0</v>
      </c>
      <c r="I107" s="27">
        <v>0</v>
      </c>
      <c r="J107" s="27">
        <v>0</v>
      </c>
      <c r="K107" s="27">
        <v>6921.5910400000002</v>
      </c>
      <c r="L107" s="27">
        <v>0</v>
      </c>
    </row>
    <row r="108" spans="1:12" ht="32.25" customHeight="1">
      <c r="A108" s="2"/>
      <c r="B108" s="2"/>
      <c r="C108" s="10"/>
      <c r="D108" s="9"/>
      <c r="E108" s="9"/>
      <c r="F108" s="19">
        <v>2024</v>
      </c>
      <c r="G108" s="27">
        <v>7198.4546799999998</v>
      </c>
      <c r="H108" s="27">
        <v>0</v>
      </c>
      <c r="I108" s="27">
        <v>0</v>
      </c>
      <c r="J108" s="27">
        <v>0</v>
      </c>
      <c r="K108" s="27">
        <v>7198.4546799999998</v>
      </c>
      <c r="L108" s="27">
        <v>0</v>
      </c>
    </row>
    <row r="109" spans="1:12" ht="32.25" customHeight="1">
      <c r="A109" s="2"/>
      <c r="B109" s="2"/>
      <c r="C109" s="10"/>
      <c r="D109" s="9"/>
      <c r="E109" s="9"/>
      <c r="F109" s="19">
        <v>2025</v>
      </c>
      <c r="G109" s="27">
        <v>7486.3928699999997</v>
      </c>
      <c r="H109" s="27">
        <v>0</v>
      </c>
      <c r="I109" s="27">
        <v>0</v>
      </c>
      <c r="J109" s="27">
        <v>0</v>
      </c>
      <c r="K109" s="27">
        <v>7486.3928699999997</v>
      </c>
      <c r="L109" s="27">
        <v>0</v>
      </c>
    </row>
    <row r="110" spans="1:12" ht="32.25" customHeight="1">
      <c r="A110" s="2" t="s">
        <v>42</v>
      </c>
      <c r="B110" s="2"/>
      <c r="C110" s="18"/>
      <c r="D110" s="19"/>
      <c r="E110" s="19"/>
      <c r="F110" s="19"/>
      <c r="G110" s="27"/>
      <c r="H110" s="27"/>
      <c r="I110" s="27"/>
      <c r="J110" s="27"/>
      <c r="K110" s="27"/>
      <c r="L110" s="27"/>
    </row>
    <row r="111" spans="1:12" ht="51.4" customHeight="1">
      <c r="A111" s="2" t="s">
        <v>43</v>
      </c>
      <c r="B111" s="2"/>
      <c r="C111" s="18" t="s">
        <v>44</v>
      </c>
      <c r="D111" s="19">
        <v>2020</v>
      </c>
      <c r="E111" s="19">
        <v>2020</v>
      </c>
      <c r="F111" s="28">
        <v>2020</v>
      </c>
      <c r="G111" s="29">
        <f>H111+I111+J111+K111+L111</f>
        <v>1236.84211</v>
      </c>
      <c r="H111" s="29">
        <v>0</v>
      </c>
      <c r="I111" s="29">
        <v>1175</v>
      </c>
      <c r="J111" s="29">
        <v>0</v>
      </c>
      <c r="K111" s="29">
        <v>61.842109999999998</v>
      </c>
      <c r="L111" s="29">
        <v>0</v>
      </c>
    </row>
    <row r="112" spans="1:12" ht="32.25" customHeight="1">
      <c r="A112" s="2" t="s">
        <v>45</v>
      </c>
      <c r="B112" s="2"/>
      <c r="C112" s="10" t="s">
        <v>31</v>
      </c>
      <c r="D112" s="9">
        <v>2019</v>
      </c>
      <c r="E112" s="9">
        <v>2025</v>
      </c>
      <c r="F112" s="19">
        <v>2019</v>
      </c>
      <c r="G112" s="27">
        <v>353.25621999999998</v>
      </c>
      <c r="H112" s="27">
        <v>0</v>
      </c>
      <c r="I112" s="27">
        <v>0</v>
      </c>
      <c r="J112" s="27">
        <v>0</v>
      </c>
      <c r="K112" s="27">
        <v>353.25621999999998</v>
      </c>
      <c r="L112" s="27">
        <v>0</v>
      </c>
    </row>
    <row r="113" spans="1:12" ht="32.25" customHeight="1">
      <c r="A113" s="2"/>
      <c r="B113" s="2"/>
      <c r="C113" s="10"/>
      <c r="D113" s="9"/>
      <c r="E113" s="9"/>
      <c r="F113" s="28">
        <v>2020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</row>
    <row r="114" spans="1:12" ht="32.25" customHeight="1">
      <c r="A114" s="2"/>
      <c r="B114" s="2"/>
      <c r="C114" s="10"/>
      <c r="D114" s="9"/>
      <c r="E114" s="9"/>
      <c r="F114" s="19">
        <v>2021</v>
      </c>
      <c r="G114" s="27">
        <v>0</v>
      </c>
      <c r="H114" s="27">
        <v>0</v>
      </c>
      <c r="I114" s="27">
        <v>0</v>
      </c>
      <c r="J114" s="27">
        <v>0</v>
      </c>
      <c r="K114" s="27">
        <v>0</v>
      </c>
      <c r="L114" s="27">
        <v>0</v>
      </c>
    </row>
    <row r="115" spans="1:12" ht="32.25" customHeight="1">
      <c r="A115" s="2"/>
      <c r="B115" s="2"/>
      <c r="C115" s="10"/>
      <c r="D115" s="9"/>
      <c r="E115" s="9"/>
      <c r="F115" s="19">
        <v>2022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0</v>
      </c>
    </row>
    <row r="116" spans="1:12" ht="32.25" customHeight="1">
      <c r="A116" s="2"/>
      <c r="B116" s="2"/>
      <c r="C116" s="10"/>
      <c r="D116" s="9"/>
      <c r="E116" s="9"/>
      <c r="F116" s="19">
        <v>2023</v>
      </c>
      <c r="G116" s="27">
        <v>230.70527999999999</v>
      </c>
      <c r="H116" s="27">
        <v>0</v>
      </c>
      <c r="I116" s="27">
        <v>0</v>
      </c>
      <c r="J116" s="27">
        <v>0</v>
      </c>
      <c r="K116" s="27">
        <v>230.70527999999999</v>
      </c>
      <c r="L116" s="27">
        <v>0</v>
      </c>
    </row>
    <row r="117" spans="1:12" ht="32.25" customHeight="1">
      <c r="A117" s="2"/>
      <c r="B117" s="2"/>
      <c r="C117" s="10"/>
      <c r="D117" s="9"/>
      <c r="E117" s="9"/>
      <c r="F117" s="19">
        <v>2024</v>
      </c>
      <c r="G117" s="27">
        <v>239.93349000000001</v>
      </c>
      <c r="H117" s="27">
        <v>0</v>
      </c>
      <c r="I117" s="27">
        <v>0</v>
      </c>
      <c r="J117" s="27">
        <v>0</v>
      </c>
      <c r="K117" s="27">
        <v>239.93349000000001</v>
      </c>
      <c r="L117" s="27">
        <v>0</v>
      </c>
    </row>
    <row r="118" spans="1:12" ht="32.25" customHeight="1">
      <c r="A118" s="2"/>
      <c r="B118" s="2"/>
      <c r="C118" s="10"/>
      <c r="D118" s="9"/>
      <c r="E118" s="9"/>
      <c r="F118" s="19">
        <v>2025</v>
      </c>
      <c r="G118" s="27">
        <v>249.53083000000001</v>
      </c>
      <c r="H118" s="27">
        <v>0</v>
      </c>
      <c r="I118" s="27">
        <v>0</v>
      </c>
      <c r="J118" s="27">
        <v>0</v>
      </c>
      <c r="K118" s="27">
        <v>249.53083000000001</v>
      </c>
      <c r="L118" s="27">
        <v>0</v>
      </c>
    </row>
    <row r="119" spans="1:12" ht="67.900000000000006" customHeight="1">
      <c r="A119" s="2" t="s">
        <v>46</v>
      </c>
      <c r="B119" s="2"/>
      <c r="C119" s="10" t="s">
        <v>21</v>
      </c>
      <c r="D119" s="9">
        <v>2019</v>
      </c>
      <c r="E119" s="9">
        <v>2025</v>
      </c>
      <c r="F119" s="19">
        <v>2019</v>
      </c>
      <c r="G119" s="27">
        <v>755.8</v>
      </c>
      <c r="H119" s="27">
        <v>0</v>
      </c>
      <c r="I119" s="27">
        <v>0</v>
      </c>
      <c r="J119" s="27">
        <v>0</v>
      </c>
      <c r="K119" s="27">
        <v>755.8</v>
      </c>
      <c r="L119" s="27">
        <v>0</v>
      </c>
    </row>
    <row r="120" spans="1:12" ht="36.4" customHeight="1">
      <c r="A120" s="2"/>
      <c r="B120" s="2"/>
      <c r="C120" s="10"/>
      <c r="D120" s="9"/>
      <c r="E120" s="9"/>
      <c r="F120" s="28">
        <v>2020</v>
      </c>
      <c r="G120" s="29">
        <v>500</v>
      </c>
      <c r="H120" s="29">
        <v>0</v>
      </c>
      <c r="I120" s="29">
        <v>0</v>
      </c>
      <c r="J120" s="29">
        <v>0</v>
      </c>
      <c r="K120" s="29">
        <v>500</v>
      </c>
      <c r="L120" s="29">
        <v>0</v>
      </c>
    </row>
    <row r="121" spans="1:12" ht="31.5" customHeight="1">
      <c r="A121" s="2"/>
      <c r="B121" s="2"/>
      <c r="C121" s="10"/>
      <c r="D121" s="9"/>
      <c r="E121" s="9"/>
      <c r="F121" s="19">
        <v>2021</v>
      </c>
      <c r="G121" s="27">
        <v>546.6</v>
      </c>
      <c r="H121" s="27">
        <v>0</v>
      </c>
      <c r="I121" s="27">
        <v>0</v>
      </c>
      <c r="J121" s="27">
        <v>0</v>
      </c>
      <c r="K121" s="27">
        <v>546.6</v>
      </c>
      <c r="L121" s="27">
        <v>0</v>
      </c>
    </row>
    <row r="122" spans="1:12" ht="33.200000000000003" customHeight="1">
      <c r="A122" s="2"/>
      <c r="B122" s="2"/>
      <c r="C122" s="10"/>
      <c r="D122" s="9"/>
      <c r="E122" s="9"/>
      <c r="F122" s="19">
        <v>2022</v>
      </c>
      <c r="G122" s="27">
        <v>557.6</v>
      </c>
      <c r="H122" s="27">
        <v>0</v>
      </c>
      <c r="I122" s="27">
        <v>0</v>
      </c>
      <c r="J122" s="27">
        <v>0</v>
      </c>
      <c r="K122" s="27">
        <v>557.6</v>
      </c>
      <c r="L122" s="27">
        <v>0</v>
      </c>
    </row>
    <row r="123" spans="1:12" ht="33.200000000000003" customHeight="1">
      <c r="A123" s="2"/>
      <c r="B123" s="2"/>
      <c r="C123" s="10"/>
      <c r="D123" s="9"/>
      <c r="E123" s="9"/>
      <c r="F123" s="19">
        <v>2023</v>
      </c>
      <c r="G123" s="27">
        <v>769.01760000000002</v>
      </c>
      <c r="H123" s="27">
        <v>0</v>
      </c>
      <c r="I123" s="27">
        <v>0</v>
      </c>
      <c r="J123" s="27">
        <v>0</v>
      </c>
      <c r="K123" s="27">
        <v>769.01760000000002</v>
      </c>
      <c r="L123" s="27">
        <v>0</v>
      </c>
    </row>
    <row r="124" spans="1:12" ht="29.1" customHeight="1">
      <c r="A124" s="2"/>
      <c r="B124" s="2"/>
      <c r="C124" s="10"/>
      <c r="D124" s="9"/>
      <c r="E124" s="9"/>
      <c r="F124" s="19">
        <v>2024</v>
      </c>
      <c r="G124" s="27">
        <v>799.77829999999994</v>
      </c>
      <c r="H124" s="27">
        <v>0</v>
      </c>
      <c r="I124" s="27">
        <v>0</v>
      </c>
      <c r="J124" s="27">
        <v>0</v>
      </c>
      <c r="K124" s="27">
        <v>799.77829999999994</v>
      </c>
      <c r="L124" s="27">
        <v>0</v>
      </c>
    </row>
    <row r="125" spans="1:12" ht="24" customHeight="1">
      <c r="A125" s="2"/>
      <c r="B125" s="2"/>
      <c r="C125" s="10"/>
      <c r="D125" s="9"/>
      <c r="E125" s="9"/>
      <c r="F125" s="19">
        <v>2025</v>
      </c>
      <c r="G125" s="27">
        <v>831.76944000000003</v>
      </c>
      <c r="H125" s="27">
        <v>0</v>
      </c>
      <c r="I125" s="27">
        <v>0</v>
      </c>
      <c r="J125" s="27">
        <v>0</v>
      </c>
      <c r="K125" s="27">
        <v>831.76944000000003</v>
      </c>
      <c r="L125" s="27">
        <v>0</v>
      </c>
    </row>
    <row r="126" spans="1:12" ht="48" customHeight="1">
      <c r="A126" s="3" t="s">
        <v>47</v>
      </c>
      <c r="B126" s="3"/>
      <c r="C126" s="30" t="s">
        <v>23</v>
      </c>
      <c r="D126" s="19">
        <v>2019</v>
      </c>
      <c r="E126" s="19">
        <v>2019</v>
      </c>
      <c r="F126" s="19">
        <v>2019</v>
      </c>
      <c r="G126" s="27">
        <v>4101.5636800000002</v>
      </c>
      <c r="H126" s="27">
        <v>0</v>
      </c>
      <c r="I126" s="27">
        <v>0</v>
      </c>
      <c r="J126" s="27">
        <v>0</v>
      </c>
      <c r="K126" s="27">
        <v>4101.5636800000002</v>
      </c>
      <c r="L126" s="27">
        <v>0</v>
      </c>
    </row>
    <row r="127" spans="1:12" ht="48" customHeight="1">
      <c r="A127" s="2" t="s">
        <v>48</v>
      </c>
      <c r="B127" s="2"/>
      <c r="C127" s="10" t="s">
        <v>31</v>
      </c>
      <c r="D127" s="9">
        <v>2019</v>
      </c>
      <c r="E127" s="9">
        <v>2022</v>
      </c>
      <c r="F127" s="19">
        <v>2019</v>
      </c>
      <c r="G127" s="27">
        <v>587.34289000000001</v>
      </c>
      <c r="H127" s="27">
        <v>0</v>
      </c>
      <c r="I127" s="27">
        <v>0</v>
      </c>
      <c r="J127" s="27">
        <v>0</v>
      </c>
      <c r="K127" s="27">
        <v>587.34289000000001</v>
      </c>
      <c r="L127" s="27">
        <v>0</v>
      </c>
    </row>
    <row r="128" spans="1:12" ht="48" customHeight="1">
      <c r="A128" s="2"/>
      <c r="B128" s="2"/>
      <c r="C128" s="10"/>
      <c r="D128" s="9"/>
      <c r="E128" s="9"/>
      <c r="F128" s="28">
        <v>2020</v>
      </c>
      <c r="G128" s="29">
        <v>2000</v>
      </c>
      <c r="H128" s="29">
        <v>0</v>
      </c>
      <c r="I128" s="29">
        <v>0</v>
      </c>
      <c r="J128" s="29">
        <v>0</v>
      </c>
      <c r="K128" s="29">
        <v>2000</v>
      </c>
      <c r="L128" s="29">
        <v>0</v>
      </c>
    </row>
    <row r="129" spans="1:12" ht="48" customHeight="1">
      <c r="A129" s="2"/>
      <c r="B129" s="2"/>
      <c r="C129" s="10"/>
      <c r="D129" s="9"/>
      <c r="E129" s="9"/>
      <c r="F129" s="19">
        <v>2021</v>
      </c>
      <c r="G129" s="27">
        <v>2186.5</v>
      </c>
      <c r="H129" s="27">
        <v>0</v>
      </c>
      <c r="I129" s="27">
        <v>0</v>
      </c>
      <c r="J129" s="27">
        <v>0</v>
      </c>
      <c r="K129" s="27">
        <v>2186.5</v>
      </c>
      <c r="L129" s="27">
        <v>0</v>
      </c>
    </row>
    <row r="130" spans="1:12" ht="48" customHeight="1">
      <c r="A130" s="2"/>
      <c r="B130" s="2"/>
      <c r="C130" s="10"/>
      <c r="D130" s="9"/>
      <c r="E130" s="9"/>
      <c r="F130" s="19">
        <v>2022</v>
      </c>
      <c r="G130" s="27">
        <v>2230.5</v>
      </c>
      <c r="H130" s="27">
        <v>0</v>
      </c>
      <c r="I130" s="27">
        <v>0</v>
      </c>
      <c r="J130" s="27">
        <v>0</v>
      </c>
      <c r="K130" s="27">
        <v>2230.5</v>
      </c>
      <c r="L130" s="27">
        <v>0</v>
      </c>
    </row>
    <row r="131" spans="1:12" ht="48" customHeight="1">
      <c r="A131" s="1" t="s">
        <v>49</v>
      </c>
      <c r="B131" s="1"/>
      <c r="C131" s="30" t="s">
        <v>21</v>
      </c>
      <c r="D131" s="19">
        <v>2019</v>
      </c>
      <c r="E131" s="19">
        <v>2019</v>
      </c>
      <c r="F131" s="19">
        <v>2019</v>
      </c>
      <c r="G131" s="27">
        <v>300</v>
      </c>
      <c r="H131" s="27">
        <v>0</v>
      </c>
      <c r="I131" s="27">
        <v>0</v>
      </c>
      <c r="J131" s="27">
        <v>0</v>
      </c>
      <c r="K131" s="27">
        <v>300</v>
      </c>
      <c r="L131" s="27">
        <v>0</v>
      </c>
    </row>
    <row r="132" spans="1:12" ht="48" customHeight="1">
      <c r="A132" s="2" t="s">
        <v>50</v>
      </c>
      <c r="B132" s="2"/>
      <c r="C132" s="10" t="s">
        <v>21</v>
      </c>
      <c r="D132" s="9">
        <v>2019</v>
      </c>
      <c r="E132" s="9">
        <v>2022</v>
      </c>
      <c r="F132" s="19">
        <v>2019</v>
      </c>
      <c r="G132" s="27">
        <v>213.5</v>
      </c>
      <c r="H132" s="27">
        <v>0</v>
      </c>
      <c r="I132" s="27">
        <v>0</v>
      </c>
      <c r="J132" s="27">
        <v>0</v>
      </c>
      <c r="K132" s="27">
        <v>213.5</v>
      </c>
      <c r="L132" s="27">
        <v>0</v>
      </c>
    </row>
    <row r="133" spans="1:12" ht="48" customHeight="1">
      <c r="A133" s="2"/>
      <c r="B133" s="2"/>
      <c r="C133" s="10"/>
      <c r="D133" s="9"/>
      <c r="E133" s="9"/>
      <c r="F133" s="28">
        <v>2020</v>
      </c>
      <c r="G133" s="29">
        <v>1200</v>
      </c>
      <c r="H133" s="29">
        <v>0</v>
      </c>
      <c r="I133" s="29">
        <v>0</v>
      </c>
      <c r="J133" s="29">
        <v>0</v>
      </c>
      <c r="K133" s="29">
        <v>1200</v>
      </c>
      <c r="L133" s="29">
        <v>0</v>
      </c>
    </row>
    <row r="134" spans="1:12" ht="48" customHeight="1">
      <c r="A134" s="2"/>
      <c r="B134" s="2"/>
      <c r="C134" s="10"/>
      <c r="D134" s="9"/>
      <c r="E134" s="9"/>
      <c r="F134" s="19">
        <v>2021</v>
      </c>
      <c r="G134" s="27">
        <v>1311.9</v>
      </c>
      <c r="H134" s="27">
        <v>0</v>
      </c>
      <c r="I134" s="27">
        <v>0</v>
      </c>
      <c r="J134" s="27">
        <v>0</v>
      </c>
      <c r="K134" s="27">
        <v>1311.9</v>
      </c>
      <c r="L134" s="27">
        <v>0</v>
      </c>
    </row>
    <row r="135" spans="1:12" ht="48" customHeight="1">
      <c r="A135" s="2"/>
      <c r="B135" s="2"/>
      <c r="C135" s="10"/>
      <c r="D135" s="9"/>
      <c r="E135" s="9"/>
      <c r="F135" s="19">
        <v>2022</v>
      </c>
      <c r="G135" s="27">
        <v>1338.3</v>
      </c>
      <c r="H135" s="27">
        <v>0</v>
      </c>
      <c r="I135" s="27">
        <v>0</v>
      </c>
      <c r="J135" s="27">
        <v>0</v>
      </c>
      <c r="K135" s="27">
        <v>1338.3</v>
      </c>
      <c r="L135" s="27">
        <v>0</v>
      </c>
    </row>
    <row r="136" spans="1:12" ht="48" customHeight="1">
      <c r="A136" s="2" t="s">
        <v>51</v>
      </c>
      <c r="B136" s="2"/>
      <c r="C136" s="18" t="s">
        <v>31</v>
      </c>
      <c r="D136" s="19">
        <v>2020</v>
      </c>
      <c r="E136" s="19">
        <v>2020</v>
      </c>
      <c r="F136" s="35">
        <v>2020</v>
      </c>
      <c r="G136" s="36">
        <v>562.19390999999996</v>
      </c>
      <c r="H136" s="36">
        <v>0</v>
      </c>
      <c r="I136" s="36">
        <v>0</v>
      </c>
      <c r="J136" s="36">
        <v>0</v>
      </c>
      <c r="K136" s="36">
        <v>562.19390999999996</v>
      </c>
      <c r="L136" s="36">
        <v>0</v>
      </c>
    </row>
    <row r="137" spans="1:12" s="37" customFormat="1" ht="25.9" customHeight="1">
      <c r="A137" s="6" t="s">
        <v>52</v>
      </c>
      <c r="B137" s="6"/>
      <c r="C137" s="31"/>
      <c r="D137" s="32"/>
      <c r="E137" s="32"/>
      <c r="F137" s="32"/>
      <c r="G137" s="34">
        <f t="shared" ref="G137:L137" si="9">G48+G49+G50+G51+G52+G53+G54</f>
        <v>221594.33046</v>
      </c>
      <c r="H137" s="34">
        <f t="shared" si="9"/>
        <v>0</v>
      </c>
      <c r="I137" s="34">
        <f t="shared" si="9"/>
        <v>1175</v>
      </c>
      <c r="J137" s="34">
        <f t="shared" si="9"/>
        <v>0</v>
      </c>
      <c r="K137" s="34">
        <f t="shared" si="9"/>
        <v>220419.33046</v>
      </c>
      <c r="L137" s="34">
        <f t="shared" si="9"/>
        <v>0</v>
      </c>
    </row>
    <row r="138" spans="1:12" ht="30.6" customHeight="1">
      <c r="A138" s="8" t="s">
        <v>53</v>
      </c>
      <c r="B138" s="8"/>
      <c r="C138" s="10" t="s">
        <v>31</v>
      </c>
      <c r="D138" s="9">
        <v>2019</v>
      </c>
      <c r="E138" s="9">
        <v>2025</v>
      </c>
      <c r="F138" s="19">
        <v>2019</v>
      </c>
      <c r="G138" s="27">
        <f>G145+G152+G159++G160</f>
        <v>48928.67</v>
      </c>
      <c r="H138" s="27">
        <f>H145+H152+H159++H160</f>
        <v>0</v>
      </c>
      <c r="I138" s="27">
        <f>I145+I152+I159++I160</f>
        <v>0</v>
      </c>
      <c r="J138" s="27">
        <f>J145+J152+J159++J160</f>
        <v>0</v>
      </c>
      <c r="K138" s="27">
        <f>K145+K152+K159+K160</f>
        <v>48928.67</v>
      </c>
      <c r="L138" s="27">
        <f>L145+L152+L159++L160</f>
        <v>0</v>
      </c>
    </row>
    <row r="139" spans="1:12" ht="30.6" customHeight="1">
      <c r="A139" s="8"/>
      <c r="B139" s="8"/>
      <c r="C139" s="10"/>
      <c r="D139" s="9"/>
      <c r="E139" s="9"/>
      <c r="F139" s="28">
        <v>2020</v>
      </c>
      <c r="G139" s="29">
        <f t="shared" ref="G139:L141" si="10">G146+G153+G161+G164</f>
        <v>56060.600000000006</v>
      </c>
      <c r="H139" s="29">
        <f t="shared" si="10"/>
        <v>0</v>
      </c>
      <c r="I139" s="29">
        <f t="shared" si="10"/>
        <v>0</v>
      </c>
      <c r="J139" s="29">
        <f t="shared" si="10"/>
        <v>0</v>
      </c>
      <c r="K139" s="29">
        <f t="shared" si="10"/>
        <v>56060.600000000006</v>
      </c>
      <c r="L139" s="29">
        <f t="shared" si="10"/>
        <v>0</v>
      </c>
    </row>
    <row r="140" spans="1:12" ht="30.6" customHeight="1">
      <c r="A140" s="8"/>
      <c r="B140" s="8"/>
      <c r="C140" s="10"/>
      <c r="D140" s="9"/>
      <c r="E140" s="9"/>
      <c r="F140" s="19">
        <v>2021</v>
      </c>
      <c r="G140" s="27">
        <f t="shared" si="10"/>
        <v>54291.599999999991</v>
      </c>
      <c r="H140" s="27">
        <f t="shared" si="10"/>
        <v>0</v>
      </c>
      <c r="I140" s="27">
        <f t="shared" si="10"/>
        <v>0</v>
      </c>
      <c r="J140" s="27">
        <f t="shared" si="10"/>
        <v>0</v>
      </c>
      <c r="K140" s="27">
        <f t="shared" si="10"/>
        <v>54291.599999999991</v>
      </c>
      <c r="L140" s="27">
        <f t="shared" si="10"/>
        <v>0</v>
      </c>
    </row>
    <row r="141" spans="1:12" ht="30.6" customHeight="1">
      <c r="A141" s="8"/>
      <c r="B141" s="8"/>
      <c r="C141" s="10"/>
      <c r="D141" s="9"/>
      <c r="E141" s="9"/>
      <c r="F141" s="19">
        <v>2022</v>
      </c>
      <c r="G141" s="27">
        <f t="shared" si="10"/>
        <v>55384.4</v>
      </c>
      <c r="H141" s="27">
        <f t="shared" si="10"/>
        <v>0</v>
      </c>
      <c r="I141" s="27">
        <f t="shared" si="10"/>
        <v>0</v>
      </c>
      <c r="J141" s="27">
        <f t="shared" si="10"/>
        <v>0</v>
      </c>
      <c r="K141" s="27">
        <f t="shared" si="10"/>
        <v>55384.4</v>
      </c>
      <c r="L141" s="27">
        <f t="shared" si="10"/>
        <v>0</v>
      </c>
    </row>
    <row r="142" spans="1:12" ht="30.6" customHeight="1">
      <c r="A142" s="8"/>
      <c r="B142" s="8"/>
      <c r="C142" s="10"/>
      <c r="D142" s="9"/>
      <c r="E142" s="9"/>
      <c r="F142" s="19">
        <v>2023</v>
      </c>
      <c r="G142" s="27">
        <f>G149+G156+G167</f>
        <v>50694.3724</v>
      </c>
      <c r="H142" s="27">
        <f t="shared" ref="H142:J144" si="11">H149+H156</f>
        <v>0</v>
      </c>
      <c r="I142" s="27">
        <f t="shared" si="11"/>
        <v>0</v>
      </c>
      <c r="J142" s="27">
        <f t="shared" si="11"/>
        <v>0</v>
      </c>
      <c r="K142" s="27">
        <f>K149+K156+K167</f>
        <v>50694.3724</v>
      </c>
      <c r="L142" s="27">
        <f>L149+L156</f>
        <v>0</v>
      </c>
    </row>
    <row r="143" spans="1:12" ht="30.6" customHeight="1">
      <c r="A143" s="8"/>
      <c r="B143" s="8"/>
      <c r="C143" s="10"/>
      <c r="D143" s="9"/>
      <c r="E143" s="9"/>
      <c r="F143" s="19">
        <v>2024</v>
      </c>
      <c r="G143" s="27">
        <f>G150+G157+G168</f>
        <v>52674.111770000003</v>
      </c>
      <c r="H143" s="27">
        <f t="shared" si="11"/>
        <v>0</v>
      </c>
      <c r="I143" s="27">
        <f t="shared" si="11"/>
        <v>0</v>
      </c>
      <c r="J143" s="27">
        <f t="shared" si="11"/>
        <v>0</v>
      </c>
      <c r="K143" s="27">
        <f>K150+K157+K168</f>
        <v>52674.111770000003</v>
      </c>
      <c r="L143" s="27">
        <f>L150+L157+L171</f>
        <v>0</v>
      </c>
    </row>
    <row r="144" spans="1:12" ht="30.6" customHeight="1">
      <c r="A144" s="8"/>
      <c r="B144" s="8"/>
      <c r="C144" s="10"/>
      <c r="D144" s="9"/>
      <c r="E144" s="9"/>
      <c r="F144" s="19">
        <v>2025</v>
      </c>
      <c r="G144" s="27">
        <f>G151+G158+G169</f>
        <v>54605.595289999997</v>
      </c>
      <c r="H144" s="27">
        <f t="shared" si="11"/>
        <v>0</v>
      </c>
      <c r="I144" s="27">
        <f t="shared" si="11"/>
        <v>0</v>
      </c>
      <c r="J144" s="27">
        <f t="shared" si="11"/>
        <v>0</v>
      </c>
      <c r="K144" s="27">
        <f>K151+K158+K169</f>
        <v>54605.595289999997</v>
      </c>
      <c r="L144" s="27">
        <f>L151+L158+L172</f>
        <v>0</v>
      </c>
    </row>
    <row r="145" spans="1:12" ht="30.6" customHeight="1">
      <c r="A145" s="2" t="s">
        <v>54</v>
      </c>
      <c r="B145" s="2"/>
      <c r="C145" s="10" t="s">
        <v>31</v>
      </c>
      <c r="D145" s="9">
        <v>2019</v>
      </c>
      <c r="E145" s="9">
        <v>2025</v>
      </c>
      <c r="F145" s="19">
        <v>2019</v>
      </c>
      <c r="G145" s="27">
        <v>409</v>
      </c>
      <c r="H145" s="27">
        <v>0</v>
      </c>
      <c r="I145" s="27">
        <v>0</v>
      </c>
      <c r="J145" s="27">
        <v>0</v>
      </c>
      <c r="K145" s="27">
        <v>409</v>
      </c>
      <c r="L145" s="27">
        <v>0</v>
      </c>
    </row>
    <row r="146" spans="1:12" ht="29.85" customHeight="1">
      <c r="A146" s="2"/>
      <c r="B146" s="2"/>
      <c r="C146" s="10"/>
      <c r="D146" s="9"/>
      <c r="E146" s="9"/>
      <c r="F146" s="28">
        <v>2020</v>
      </c>
      <c r="G146" s="29">
        <v>425.4</v>
      </c>
      <c r="H146" s="29">
        <v>0</v>
      </c>
      <c r="I146" s="29">
        <v>0</v>
      </c>
      <c r="J146" s="29">
        <v>0</v>
      </c>
      <c r="K146" s="29">
        <v>425.4</v>
      </c>
      <c r="L146" s="29">
        <v>0</v>
      </c>
    </row>
    <row r="147" spans="1:12" ht="30.6" customHeight="1">
      <c r="A147" s="2"/>
      <c r="B147" s="2"/>
      <c r="C147" s="10"/>
      <c r="D147" s="9"/>
      <c r="E147" s="9"/>
      <c r="F147" s="19">
        <v>2021</v>
      </c>
      <c r="G147" s="27">
        <v>465.1</v>
      </c>
      <c r="H147" s="27">
        <v>0</v>
      </c>
      <c r="I147" s="27">
        <v>0</v>
      </c>
      <c r="J147" s="27">
        <v>0</v>
      </c>
      <c r="K147" s="27">
        <v>465.1</v>
      </c>
      <c r="L147" s="27">
        <v>0</v>
      </c>
    </row>
    <row r="148" spans="1:12" ht="30.6" customHeight="1">
      <c r="A148" s="2"/>
      <c r="B148" s="2"/>
      <c r="C148" s="10"/>
      <c r="D148" s="9"/>
      <c r="E148" s="9"/>
      <c r="F148" s="19">
        <v>2022</v>
      </c>
      <c r="G148" s="27">
        <v>474.4</v>
      </c>
      <c r="H148" s="27">
        <v>0</v>
      </c>
      <c r="I148" s="27">
        <v>0</v>
      </c>
      <c r="J148" s="27">
        <v>0</v>
      </c>
      <c r="K148" s="27">
        <v>474.4</v>
      </c>
      <c r="L148" s="27">
        <v>0</v>
      </c>
    </row>
    <row r="149" spans="1:12" ht="30.6" customHeight="1">
      <c r="A149" s="2"/>
      <c r="B149" s="2"/>
      <c r="C149" s="10"/>
      <c r="D149" s="9"/>
      <c r="E149" s="9"/>
      <c r="F149" s="19">
        <v>2023</v>
      </c>
      <c r="G149" s="27">
        <v>472.76736</v>
      </c>
      <c r="H149" s="27">
        <v>0</v>
      </c>
      <c r="I149" s="27">
        <v>0</v>
      </c>
      <c r="J149" s="27">
        <v>0</v>
      </c>
      <c r="K149" s="27">
        <v>472.76736</v>
      </c>
      <c r="L149" s="27">
        <v>0</v>
      </c>
    </row>
    <row r="150" spans="1:12" ht="30.6" customHeight="1">
      <c r="A150" s="2"/>
      <c r="B150" s="2"/>
      <c r="C150" s="10"/>
      <c r="D150" s="9"/>
      <c r="E150" s="9"/>
      <c r="F150" s="19">
        <v>2024</v>
      </c>
      <c r="G150" s="27">
        <v>491.67804999999998</v>
      </c>
      <c r="H150" s="27">
        <v>0</v>
      </c>
      <c r="I150" s="27">
        <v>0</v>
      </c>
      <c r="J150" s="27">
        <v>0</v>
      </c>
      <c r="K150" s="27">
        <v>491.67804999999998</v>
      </c>
      <c r="L150" s="27">
        <v>0</v>
      </c>
    </row>
    <row r="151" spans="1:12" ht="30.6" customHeight="1">
      <c r="A151" s="2"/>
      <c r="B151" s="2"/>
      <c r="C151" s="10"/>
      <c r="D151" s="9"/>
      <c r="E151" s="9"/>
      <c r="F151" s="19">
        <v>2025</v>
      </c>
      <c r="G151" s="27">
        <v>511.34518000000003</v>
      </c>
      <c r="H151" s="27">
        <v>0</v>
      </c>
      <c r="I151" s="27">
        <v>0</v>
      </c>
      <c r="J151" s="27">
        <v>0</v>
      </c>
      <c r="K151" s="27">
        <v>511.34518000000003</v>
      </c>
      <c r="L151" s="27">
        <v>0</v>
      </c>
    </row>
    <row r="152" spans="1:12" ht="30.6" customHeight="1">
      <c r="A152" s="2" t="s">
        <v>55</v>
      </c>
      <c r="B152" s="2"/>
      <c r="C152" s="10" t="s">
        <v>31</v>
      </c>
      <c r="D152" s="9">
        <v>2019</v>
      </c>
      <c r="E152" s="9">
        <v>2025</v>
      </c>
      <c r="F152" s="19">
        <v>2019</v>
      </c>
      <c r="G152" s="27">
        <v>48219.67</v>
      </c>
      <c r="H152" s="27">
        <v>0</v>
      </c>
      <c r="I152" s="27">
        <v>0</v>
      </c>
      <c r="J152" s="27">
        <v>0</v>
      </c>
      <c r="K152" s="27">
        <v>48219.67</v>
      </c>
      <c r="L152" s="27">
        <v>0</v>
      </c>
    </row>
    <row r="153" spans="1:12" ht="30.6" customHeight="1">
      <c r="A153" s="2"/>
      <c r="B153" s="2"/>
      <c r="C153" s="10"/>
      <c r="D153" s="9"/>
      <c r="E153" s="9"/>
      <c r="F153" s="28">
        <v>2020</v>
      </c>
      <c r="G153" s="29">
        <v>54303.3</v>
      </c>
      <c r="H153" s="29">
        <v>0</v>
      </c>
      <c r="I153" s="29">
        <v>0</v>
      </c>
      <c r="J153" s="29">
        <v>0</v>
      </c>
      <c r="K153" s="29">
        <v>54303.3</v>
      </c>
      <c r="L153" s="29">
        <v>0</v>
      </c>
    </row>
    <row r="154" spans="1:12" ht="30.6" customHeight="1">
      <c r="A154" s="2"/>
      <c r="B154" s="2"/>
      <c r="C154" s="10"/>
      <c r="D154" s="9"/>
      <c r="E154" s="9"/>
      <c r="F154" s="19">
        <v>2021</v>
      </c>
      <c r="G154" s="27">
        <v>52479.7</v>
      </c>
      <c r="H154" s="27">
        <v>0</v>
      </c>
      <c r="I154" s="27">
        <v>0</v>
      </c>
      <c r="J154" s="27">
        <v>0</v>
      </c>
      <c r="K154" s="27">
        <v>52479.7</v>
      </c>
      <c r="L154" s="27">
        <v>0</v>
      </c>
    </row>
    <row r="155" spans="1:12" ht="30.6" customHeight="1">
      <c r="A155" s="2"/>
      <c r="B155" s="2"/>
      <c r="C155" s="10"/>
      <c r="D155" s="9"/>
      <c r="E155" s="9"/>
      <c r="F155" s="19">
        <v>2022</v>
      </c>
      <c r="G155" s="27">
        <v>53536.1</v>
      </c>
      <c r="H155" s="27">
        <v>0</v>
      </c>
      <c r="I155" s="27">
        <v>0</v>
      </c>
      <c r="J155" s="27">
        <v>0</v>
      </c>
      <c r="K155" s="27">
        <v>53536.1</v>
      </c>
      <c r="L155" s="27">
        <v>0</v>
      </c>
    </row>
    <row r="156" spans="1:12" ht="30.6" customHeight="1">
      <c r="A156" s="2"/>
      <c r="B156" s="2"/>
      <c r="C156" s="10"/>
      <c r="D156" s="9"/>
      <c r="E156" s="9"/>
      <c r="F156" s="19">
        <v>2023</v>
      </c>
      <c r="G156" s="27">
        <v>49628.567040000002</v>
      </c>
      <c r="H156" s="27">
        <v>0</v>
      </c>
      <c r="I156" s="27">
        <v>0</v>
      </c>
      <c r="J156" s="27">
        <v>0</v>
      </c>
      <c r="K156" s="27">
        <v>49628.567040000002</v>
      </c>
      <c r="L156" s="27">
        <v>0</v>
      </c>
    </row>
    <row r="157" spans="1:12" ht="30.6" customHeight="1">
      <c r="A157" s="2"/>
      <c r="B157" s="2"/>
      <c r="C157" s="10"/>
      <c r="D157" s="9"/>
      <c r="E157" s="9"/>
      <c r="F157" s="19">
        <v>2024</v>
      </c>
      <c r="G157" s="27">
        <v>51613.709719999999</v>
      </c>
      <c r="H157" s="27">
        <v>0</v>
      </c>
      <c r="I157" s="27">
        <v>0</v>
      </c>
      <c r="J157" s="27">
        <v>0</v>
      </c>
      <c r="K157" s="27">
        <v>51613.709719999999</v>
      </c>
      <c r="L157" s="27">
        <v>0</v>
      </c>
    </row>
    <row r="158" spans="1:12" ht="30.6" customHeight="1">
      <c r="A158" s="2"/>
      <c r="B158" s="2"/>
      <c r="C158" s="10"/>
      <c r="D158" s="9"/>
      <c r="E158" s="9"/>
      <c r="F158" s="19">
        <v>2025</v>
      </c>
      <c r="G158" s="27">
        <v>53678.258110000002</v>
      </c>
      <c r="H158" s="27">
        <v>0</v>
      </c>
      <c r="I158" s="27">
        <v>0</v>
      </c>
      <c r="J158" s="27">
        <v>0</v>
      </c>
      <c r="K158" s="27">
        <v>53678.258110000002</v>
      </c>
      <c r="L158" s="27">
        <v>0</v>
      </c>
    </row>
    <row r="159" spans="1:12" ht="48" customHeight="1">
      <c r="A159" s="3" t="s">
        <v>56</v>
      </c>
      <c r="B159" s="3"/>
      <c r="C159" s="30" t="s">
        <v>31</v>
      </c>
      <c r="D159" s="19">
        <v>2019</v>
      </c>
      <c r="E159" s="19">
        <v>2019</v>
      </c>
      <c r="F159" s="19">
        <v>2019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</row>
    <row r="160" spans="1:12" ht="48" customHeight="1">
      <c r="A160" s="3" t="s">
        <v>57</v>
      </c>
      <c r="B160" s="3"/>
      <c r="C160" s="30" t="s">
        <v>31</v>
      </c>
      <c r="D160" s="19">
        <v>2019</v>
      </c>
      <c r="E160" s="19">
        <v>2019</v>
      </c>
      <c r="F160" s="19">
        <v>2019</v>
      </c>
      <c r="G160" s="27">
        <v>300</v>
      </c>
      <c r="H160" s="27">
        <v>0</v>
      </c>
      <c r="I160" s="27">
        <v>0</v>
      </c>
      <c r="J160" s="27">
        <v>0</v>
      </c>
      <c r="K160" s="27">
        <v>300</v>
      </c>
      <c r="L160" s="27">
        <v>0</v>
      </c>
    </row>
    <row r="161" spans="1:12" ht="48" customHeight="1">
      <c r="A161" s="2" t="s">
        <v>58</v>
      </c>
      <c r="B161" s="2"/>
      <c r="C161" s="10" t="s">
        <v>31</v>
      </c>
      <c r="D161" s="9">
        <v>2020</v>
      </c>
      <c r="E161" s="9">
        <v>2022</v>
      </c>
      <c r="F161" s="28">
        <v>2020</v>
      </c>
      <c r="G161" s="29">
        <v>600</v>
      </c>
      <c r="H161" s="29">
        <v>0</v>
      </c>
      <c r="I161" s="29">
        <v>0</v>
      </c>
      <c r="J161" s="29">
        <v>0</v>
      </c>
      <c r="K161" s="29">
        <v>600</v>
      </c>
      <c r="L161" s="29">
        <v>0</v>
      </c>
    </row>
    <row r="162" spans="1:12" ht="48" customHeight="1">
      <c r="A162" s="2"/>
      <c r="B162" s="2"/>
      <c r="C162" s="10"/>
      <c r="D162" s="9"/>
      <c r="E162" s="9"/>
      <c r="F162" s="19">
        <v>2021</v>
      </c>
      <c r="G162" s="27">
        <v>546.6</v>
      </c>
      <c r="H162" s="27">
        <v>0</v>
      </c>
      <c r="I162" s="27">
        <v>0</v>
      </c>
      <c r="J162" s="27">
        <v>0</v>
      </c>
      <c r="K162" s="27">
        <v>546.6</v>
      </c>
      <c r="L162" s="27">
        <v>0</v>
      </c>
    </row>
    <row r="163" spans="1:12" ht="48" customHeight="1">
      <c r="A163" s="2"/>
      <c r="B163" s="2"/>
      <c r="C163" s="10"/>
      <c r="D163" s="9"/>
      <c r="E163" s="9"/>
      <c r="F163" s="19">
        <v>2022</v>
      </c>
      <c r="G163" s="27">
        <v>557.6</v>
      </c>
      <c r="H163" s="27">
        <v>0</v>
      </c>
      <c r="I163" s="27">
        <v>0</v>
      </c>
      <c r="J163" s="27">
        <v>0</v>
      </c>
      <c r="K163" s="27">
        <v>557.6</v>
      </c>
      <c r="L163" s="27">
        <v>0</v>
      </c>
    </row>
    <row r="164" spans="1:12" ht="48" customHeight="1">
      <c r="A164" s="4" t="s">
        <v>59</v>
      </c>
      <c r="B164" s="4"/>
      <c r="C164" s="10" t="s">
        <v>60</v>
      </c>
      <c r="D164" s="9">
        <v>2020</v>
      </c>
      <c r="E164" s="9">
        <v>2025</v>
      </c>
      <c r="F164" s="28">
        <v>2020</v>
      </c>
      <c r="G164" s="29">
        <v>731.9</v>
      </c>
      <c r="H164" s="29">
        <v>0</v>
      </c>
      <c r="I164" s="29">
        <v>0</v>
      </c>
      <c r="J164" s="29">
        <v>0</v>
      </c>
      <c r="K164" s="29">
        <v>731.9</v>
      </c>
      <c r="L164" s="29">
        <v>0</v>
      </c>
    </row>
    <row r="165" spans="1:12" ht="48" customHeight="1">
      <c r="A165" s="4"/>
      <c r="B165" s="4"/>
      <c r="C165" s="10"/>
      <c r="D165" s="9"/>
      <c r="E165" s="9"/>
      <c r="F165" s="19">
        <v>2021</v>
      </c>
      <c r="G165" s="27">
        <v>800.2</v>
      </c>
      <c r="H165" s="27">
        <v>0</v>
      </c>
      <c r="I165" s="27">
        <v>0</v>
      </c>
      <c r="J165" s="27">
        <v>0</v>
      </c>
      <c r="K165" s="27">
        <v>800.2</v>
      </c>
      <c r="L165" s="27">
        <v>0</v>
      </c>
    </row>
    <row r="166" spans="1:12" ht="48" customHeight="1">
      <c r="A166" s="4"/>
      <c r="B166" s="4"/>
      <c r="C166" s="10"/>
      <c r="D166" s="9"/>
      <c r="E166" s="9"/>
      <c r="F166" s="19">
        <v>2022</v>
      </c>
      <c r="G166" s="27">
        <v>816.3</v>
      </c>
      <c r="H166" s="27">
        <v>0</v>
      </c>
      <c r="I166" s="27">
        <v>0</v>
      </c>
      <c r="J166" s="27">
        <v>0</v>
      </c>
      <c r="K166" s="27">
        <v>816.3</v>
      </c>
      <c r="L166" s="27">
        <v>0</v>
      </c>
    </row>
    <row r="167" spans="1:12" ht="48" customHeight="1">
      <c r="A167" s="4"/>
      <c r="B167" s="4"/>
      <c r="C167" s="10"/>
      <c r="D167" s="9"/>
      <c r="E167" s="9"/>
      <c r="F167" s="19">
        <v>2023</v>
      </c>
      <c r="G167" s="27">
        <v>593.03800000000001</v>
      </c>
      <c r="H167" s="27">
        <v>0</v>
      </c>
      <c r="I167" s="27">
        <v>0</v>
      </c>
      <c r="J167" s="27">
        <v>0</v>
      </c>
      <c r="K167" s="27">
        <v>593.03800000000001</v>
      </c>
      <c r="L167" s="27">
        <v>0</v>
      </c>
    </row>
    <row r="168" spans="1:12" ht="48" customHeight="1">
      <c r="A168" s="4"/>
      <c r="B168" s="4"/>
      <c r="C168" s="10"/>
      <c r="D168" s="9"/>
      <c r="E168" s="9"/>
      <c r="F168" s="19">
        <v>2024</v>
      </c>
      <c r="G168" s="27">
        <v>568.72400000000005</v>
      </c>
      <c r="H168" s="27">
        <v>0</v>
      </c>
      <c r="I168" s="27">
        <v>0</v>
      </c>
      <c r="J168" s="27">
        <v>0</v>
      </c>
      <c r="K168" s="27">
        <v>568.72400000000005</v>
      </c>
      <c r="L168" s="27">
        <v>0</v>
      </c>
    </row>
    <row r="169" spans="1:12" ht="48" customHeight="1">
      <c r="A169" s="4"/>
      <c r="B169" s="4"/>
      <c r="C169" s="10"/>
      <c r="D169" s="9"/>
      <c r="E169" s="9"/>
      <c r="F169" s="19">
        <v>2025</v>
      </c>
      <c r="G169" s="27">
        <v>415.99200000000002</v>
      </c>
      <c r="H169" s="27">
        <v>0</v>
      </c>
      <c r="I169" s="27">
        <v>0</v>
      </c>
      <c r="J169" s="27">
        <v>0</v>
      </c>
      <c r="K169" s="27">
        <v>415.99200000000002</v>
      </c>
      <c r="L169" s="27">
        <v>0</v>
      </c>
    </row>
    <row r="170" spans="1:12" ht="27.4" customHeight="1">
      <c r="A170" s="6" t="s">
        <v>61</v>
      </c>
      <c r="B170" s="6"/>
      <c r="C170" s="31"/>
      <c r="D170" s="32"/>
      <c r="E170" s="32"/>
      <c r="F170" s="32"/>
      <c r="G170" s="34">
        <f t="shared" ref="G170:L170" si="12">G138+G139+G140+G141+G142+G143+G144</f>
        <v>372639.34946000006</v>
      </c>
      <c r="H170" s="34">
        <f t="shared" si="12"/>
        <v>0</v>
      </c>
      <c r="I170" s="34">
        <f t="shared" si="12"/>
        <v>0</v>
      </c>
      <c r="J170" s="34">
        <f t="shared" si="12"/>
        <v>0</v>
      </c>
      <c r="K170" s="34">
        <f t="shared" si="12"/>
        <v>372639.34946000006</v>
      </c>
      <c r="L170" s="34">
        <f t="shared" si="12"/>
        <v>0</v>
      </c>
    </row>
  </sheetData>
  <mergeCells count="118">
    <mergeCell ref="A164:B169"/>
    <mergeCell ref="C164:C169"/>
    <mergeCell ref="D164:D169"/>
    <mergeCell ref="E164:E169"/>
    <mergeCell ref="A170:B170"/>
    <mergeCell ref="J1:L1"/>
    <mergeCell ref="J2:L2"/>
    <mergeCell ref="J3:L3"/>
    <mergeCell ref="A152:B158"/>
    <mergeCell ref="C152:C158"/>
    <mergeCell ref="D152:D158"/>
    <mergeCell ref="E152:E158"/>
    <mergeCell ref="A159:B159"/>
    <mergeCell ref="A160:B160"/>
    <mergeCell ref="A161:B163"/>
    <mergeCell ref="C161:C163"/>
    <mergeCell ref="D161:D163"/>
    <mergeCell ref="E161:E163"/>
    <mergeCell ref="A136:B136"/>
    <mergeCell ref="A137:B137"/>
    <mergeCell ref="A138:B144"/>
    <mergeCell ref="C138:C144"/>
    <mergeCell ref="D138:D144"/>
    <mergeCell ref="E138:E144"/>
    <mergeCell ref="A145:B151"/>
    <mergeCell ref="C145:C151"/>
    <mergeCell ref="D145:D151"/>
    <mergeCell ref="E145:E151"/>
    <mergeCell ref="A126:B126"/>
    <mergeCell ref="A127:B130"/>
    <mergeCell ref="C127:C130"/>
    <mergeCell ref="D127:D130"/>
    <mergeCell ref="E127:E130"/>
    <mergeCell ref="A131:B131"/>
    <mergeCell ref="A132:B135"/>
    <mergeCell ref="C132:C135"/>
    <mergeCell ref="D132:D135"/>
    <mergeCell ref="E132:E135"/>
    <mergeCell ref="A110:B110"/>
    <mergeCell ref="A111:B111"/>
    <mergeCell ref="A112:B118"/>
    <mergeCell ref="C112:C118"/>
    <mergeCell ref="D112:D118"/>
    <mergeCell ref="E112:E118"/>
    <mergeCell ref="A119:B125"/>
    <mergeCell ref="C119:C125"/>
    <mergeCell ref="D119:D125"/>
    <mergeCell ref="E119:E125"/>
    <mergeCell ref="A89:B95"/>
    <mergeCell ref="C89:C95"/>
    <mergeCell ref="D89:D95"/>
    <mergeCell ref="E89:E95"/>
    <mergeCell ref="A96:B102"/>
    <mergeCell ref="C96:C102"/>
    <mergeCell ref="D96:D102"/>
    <mergeCell ref="E96:E102"/>
    <mergeCell ref="A103:B109"/>
    <mergeCell ref="C103:C109"/>
    <mergeCell ref="D103:D109"/>
    <mergeCell ref="E103:E109"/>
    <mergeCell ref="A74:B74"/>
    <mergeCell ref="A75:B81"/>
    <mergeCell ref="C75:C81"/>
    <mergeCell ref="D75:D81"/>
    <mergeCell ref="E75:E81"/>
    <mergeCell ref="A82:B88"/>
    <mergeCell ref="C82:C88"/>
    <mergeCell ref="D82:D88"/>
    <mergeCell ref="E82:E88"/>
    <mergeCell ref="A62:B62"/>
    <mergeCell ref="A63:B66"/>
    <mergeCell ref="C63:C66"/>
    <mergeCell ref="D63:D66"/>
    <mergeCell ref="E63:E66"/>
    <mergeCell ref="A67:B73"/>
    <mergeCell ref="C67:C73"/>
    <mergeCell ref="D67:D73"/>
    <mergeCell ref="E67:E73"/>
    <mergeCell ref="A46:B46"/>
    <mergeCell ref="A47:B47"/>
    <mergeCell ref="A48:B54"/>
    <mergeCell ref="C48:C54"/>
    <mergeCell ref="D48:D54"/>
    <mergeCell ref="E48:E54"/>
    <mergeCell ref="A55:B61"/>
    <mergeCell ref="C55:C61"/>
    <mergeCell ref="D55:D61"/>
    <mergeCell ref="E55:E61"/>
    <mergeCell ref="A25:B31"/>
    <mergeCell ref="C25:C31"/>
    <mergeCell ref="D25:D31"/>
    <mergeCell ref="E25:E31"/>
    <mergeCell ref="A32:B38"/>
    <mergeCell ref="C32:C38"/>
    <mergeCell ref="D32:D38"/>
    <mergeCell ref="E32:E38"/>
    <mergeCell ref="A39:B45"/>
    <mergeCell ref="C39:C45"/>
    <mergeCell ref="D39:D45"/>
    <mergeCell ref="E39:E45"/>
    <mergeCell ref="A10:B16"/>
    <mergeCell ref="C10:C16"/>
    <mergeCell ref="D10:D16"/>
    <mergeCell ref="E10:E16"/>
    <mergeCell ref="A17:B17"/>
    <mergeCell ref="A18:B24"/>
    <mergeCell ref="C18:C24"/>
    <mergeCell ref="D18:D24"/>
    <mergeCell ref="E18:E24"/>
    <mergeCell ref="B4:L4"/>
    <mergeCell ref="A5:L5"/>
    <mergeCell ref="A6:L6"/>
    <mergeCell ref="A7:B8"/>
    <mergeCell ref="C7:C8"/>
    <mergeCell ref="D7:E7"/>
    <mergeCell ref="F7:F8"/>
    <mergeCell ref="H7:L7"/>
    <mergeCell ref="A9:B9"/>
  </mergeCells>
  <pageMargins left="0.51180555555555496" right="0.23611111111111099" top="0.47222222222222199" bottom="0.196527777777778" header="0.51180555555555496" footer="0.51180555555555496"/>
  <pageSetup paperSize="9" scale="66" firstPageNumber="0" fitToHeight="1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FF"/>
  </sheetPr>
  <dimension ref="A1"/>
  <sheetViews>
    <sheetView zoomScale="90" zoomScaleNormal="90" workbookViewId="0"/>
  </sheetViews>
  <sheetFormatPr defaultRowHeight="1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Мурашова И.В.</cp:lastModifiedBy>
  <cp:revision>3</cp:revision>
  <cp:lastPrinted>2020-05-28T11:37:49Z</cp:lastPrinted>
  <dcterms:created xsi:type="dcterms:W3CDTF">2016-05-19T12:49:26Z</dcterms:created>
  <dcterms:modified xsi:type="dcterms:W3CDTF">2020-05-28T11:37:52Z</dcterms:modified>
  <dc:language>ru-RU</dc:language>
</cp:coreProperties>
</file>