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firstSheet="5" activeTab="5"/>
  </bookViews>
  <sheets>
    <sheet name="2014-2020" sheetId="1" r:id="rId1"/>
    <sheet name="2018-2020 - март 2018" sheetId="2" r:id="rId2"/>
    <sheet name="2018-2020 - сентябрь 2018" sheetId="3" r:id="rId3"/>
    <sheet name="с аварийкой" sheetId="4" r:id="rId4"/>
    <sheet name="Прил. 1 2018-2020" sheetId="5" r:id="rId5"/>
    <sheet name="Прил. 1 2018-2025" sheetId="6" r:id="rId6"/>
  </sheets>
  <definedNames>
    <definedName name="_xlnm.Print_Area" localSheetId="4">'Прил. 1 2018-2020'!$A$1:$K$55</definedName>
    <definedName name="_xlnm.Print_Area" localSheetId="5">'Прил. 1 2018-2025'!$B$1:$K$91</definedName>
  </definedNames>
  <calcPr fullCalcOnLoad="1"/>
</workbook>
</file>

<file path=xl/sharedStrings.xml><?xml version="1.0" encoding="utf-8"?>
<sst xmlns="http://schemas.openxmlformats.org/spreadsheetml/2006/main" count="302" uniqueCount="71">
  <si>
    <t>Приложение 1 к паспорту Программы</t>
  </si>
  <si>
    <t>ПЛАН</t>
  </si>
  <si>
    <t>реализации мероприятий муниципальной программы</t>
  </si>
  <si>
    <t>«Обеспечение жильем граждан Сланцевского городского поселения»</t>
  </si>
  <si>
    <t>Наименование муниципальной программы, подпрограммы</t>
  </si>
  <si>
    <t>Ответственный исполнитель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</si>
  <si>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</si>
  <si>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</si>
  <si>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</si>
  <si>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</si>
  <si>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</si>
  <si>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</si>
  <si>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</si>
  <si>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</si>
  <si>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</si>
  <si>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Бюджет района</t>
  </si>
  <si>
    <r>
      <t xml:space="preserve">Муниципальная программа </t>
    </r>
    <r>
      <rPr>
        <sz val="10"/>
        <rFont val="Arial"/>
        <family val="2"/>
      </rPr>
      <t>«Обеспечение жильем граждан Сланцевского городского поселения» на 2014-2020 годы</t>
    </r>
  </si>
  <si>
    <t>Администрация Сланцевского муниципального района Ленинградской              области,         КУМИ Сланцевского муниципального района Ленинградской области</t>
  </si>
  <si>
    <r>
      <t xml:space="preserve">Подпрограмма 1. </t>
    </r>
    <r>
      <rPr>
        <sz val="10"/>
        <rFont val="Arial"/>
        <family val="2"/>
      </rPr>
      <t>«Поддержка граждан, нуждающихся в улучшении жилищных условий» на 2014-2020 годы</t>
    </r>
  </si>
  <si>
    <t>Основное мероприятие 1.1. Финансирование социальных выплат гражданам</t>
  </si>
  <si>
    <t>Основное мероприятие 1.2. Реализация мероприятий подпрограммы «Обеспечение жильем молодых семей»                ФЦП «Жилище» на 2010-2020 годы</t>
  </si>
  <si>
    <t>Основное мероприятие 1.3. Реализация мероприятий подпрограммы «Жилье для молодежи»               ГП ЛО «Обеспечение качественным жильем граждан на территории Ленинградской области»</t>
  </si>
  <si>
    <t>Основное мероприятие 1.4. Реализация мероприятий подпрограммы «Поддержка граждан, нуждающихся в улучшении жилищных условий, на основе принципов ипотечного кредитования в Ленинградской области»              ГП ЛО «Обеспечение качественным жильем граждан на территории Ленинградской области»</t>
  </si>
  <si>
    <t>Основное мероприятие 1.5. Софинансирование приобретения жилых помещений в рамках подпрограммы «Переселение граждан из аварийного жилищного фонда на территории Ленинградской области»              ГП ЛО «Обеспечение качественным жильем граждан на территории Ленинградской области»</t>
  </si>
  <si>
    <t>Основное мероприятие 1.6. Софинансирование приобретения жилых помещений в рамках подпрограммы «Оказание поддержки гражданам, пострадавшим в результате пожара муниципального жилищного фонда»              ГП ЛО «Обеспечение качественным жильем граждан на территории Ленинградской области»</t>
  </si>
  <si>
    <t>Итого по подпрограмме:</t>
  </si>
  <si>
    <r>
      <t xml:space="preserve">Муниципальная программа </t>
    </r>
    <r>
      <rPr>
        <sz val="10"/>
        <rFont val="Arial"/>
        <family val="2"/>
      </rPr>
      <t>«Обеспечение жильем граждан Сланцевского городского поселения» на 2018-2020 годы</t>
    </r>
  </si>
  <si>
    <t>по итогам конкурса</t>
  </si>
  <si>
    <r>
      <t xml:space="preserve">Подпрограмма 1. </t>
    </r>
    <r>
      <rPr>
        <sz val="10"/>
        <rFont val="Arial"/>
        <family val="2"/>
      </rPr>
      <t>«Поддержка граждан, нуждающихся в улучшении жилищных условий» на 2018-2020 годы</t>
    </r>
  </si>
  <si>
    <t>Основное мероприятие 1.1. Реализация мероприятий подпрограммы «Обеспечение жильем молодых семей»                ФЦП «Жилище» на 2010-2020 годы</t>
  </si>
  <si>
    <t>Основное мероприятие 1.2. Реализация мероприятий подпрограммы «Жилье для молодежи»               ГП ЛО «Обеспечение качественным жильем граждан на территории Ленинградской области»</t>
  </si>
  <si>
    <t>Основное мероприятие 1.3. Реализация мероприятий подпрограммы «Поддержка граждан, нуждающихся в улучшении жилищных условий, на основе принципов ипотечного кредитования в Ленинградской области»              ГП ЛО «Обеспечение качественным жильем граждан на территории Ленинградской области»</t>
  </si>
  <si>
    <t>Основное мероприятие 1.4. Софинансирование приобретения жилых помещений в рамках подпрограммы «Оказание поддержки гражданам, пострадавшим в результате пожара муниципального жилищного фонда»              ГП ЛО «Обеспечение качественным жильем граждан на территории Ленинградской области»</t>
  </si>
  <si>
    <t>Основное мероприятие 1.5. Софинансирование приобретения жилых помещений  в рамках подпрограммы "Переселение граждан из аварийного жилищного фонда на территории Ленинградской области"  ГП ЛО "Обеспечение качественным жильем граждан на территории Ленинградской области"</t>
  </si>
  <si>
    <t>Основное мероприятие 1.6. Демонтаж зданий в рамках подпрограммы "Переселение граждан из аварийного жилищного фонда на территории Ленинградской области"  ГП ЛО "Обеспечение качественным жильем граждан на территории Ленинградской области"</t>
  </si>
  <si>
    <t>Основное мероприятие 1.1. Реализация мероприятий основного мероприятия «Обеспечение жильем молодых семей»              ГП РФ "Обеспечение доступным и комфортным жильем и коммунальными услугами граждан Российской Федерации"</t>
  </si>
  <si>
    <t>постановлением администрации</t>
  </si>
  <si>
    <t>Сланцевского муницпального района</t>
  </si>
  <si>
    <t>Сланцевского муниципального района</t>
  </si>
  <si>
    <t>(Приложение)</t>
  </si>
  <si>
    <t>Основное мероприятие 1.7.приобретение жилых помещений  для расселения граждан из аварийного жилищного фонда</t>
  </si>
  <si>
    <t>УТВЕРЖДЕН</t>
  </si>
  <si>
    <t>от ______2019 № ____-п</t>
  </si>
  <si>
    <t>ИТОГО:</t>
  </si>
  <si>
    <t>Итого по Подпрограмме 1:</t>
  </si>
  <si>
    <t>(приложение )</t>
  </si>
  <si>
    <t>Основное мероприятие 1.1.:</t>
  </si>
  <si>
    <t xml:space="preserve"> Реализация мероприятий подпрограммы "Обеспечение жильем молодых семей" федеральной целевой программы "Жилище"</t>
  </si>
  <si>
    <t>Основное мероприятие 1.2.:</t>
  </si>
  <si>
    <t xml:space="preserve"> Реализация мероприятий основного мероприятия "Улучшение жилищных условий молодых граждан (молодых семей)"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</si>
  <si>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1.3.:</t>
  </si>
  <si>
    <t xml:space="preserve"> Реализация мероприятий основного мероприятия "Улучшение жилищных условий граждан с использованием средств ипотечного кредита (займа)"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</si>
  <si>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 xml:space="preserve"> Реализация мероприятий подпрограммы "Поддержка граждан, нуждающихся в улучшении жилищных условий, на основе принципов ипотечного кредитования в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</t>
  </si>
  <si>
    <t xml:space="preserve">Реализация мероприятий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 </t>
  </si>
  <si>
    <t>Основное мероприятие 1.4.:</t>
  </si>
  <si>
    <t>Реализация мероприятий основного мероприятия «Оказание поддержки гражданам, пострадавшим в результате пожара муниципального жилищного фонда»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</si>
  <si>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1.5.</t>
  </si>
  <si>
    <t xml:space="preserve"> Реализация мероприятий основного мероприятия «Переселение граждан из аварийного жилищного фонда"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</si>
  <si>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1.6.:</t>
  </si>
  <si>
    <t>Основное мероприятие 1.7.:</t>
  </si>
  <si>
    <t>Приобретение жилых помещений  для расселения граждан из аварийного жилищного фонда</t>
  </si>
  <si>
    <t xml:space="preserve"> Демонтаж зданий аварийного жилищного фонда</t>
  </si>
  <si>
    <t>Демонтаж зданий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</si>
  <si>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>Реализация мероприятий мероприятия по обеспечению жильем молодых семей ведомственной целевой программы "Оказание государственной поддержки гражданам в обеспечении жильем и оплате коммунальных услуг"    ГП   РФ   "Обеспечение доступным и комфортным жильем и коммунальными услугами граждан Российской Федерации"</t>
  </si>
  <si>
    <t>от "___"______2019 № ___-п</t>
  </si>
  <si>
    <t>Реализация мероприятий 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жилищно- коммунальных услуг"    ГП   РФ   "Обеспечение доступным и комфортным жильем и коммунальными услугами граждан Российской Федерации"</t>
  </si>
  <si>
    <r>
      <t xml:space="preserve">Муниципальная программа </t>
    </r>
    <r>
      <rPr>
        <sz val="10"/>
        <rFont val="Arial"/>
        <family val="2"/>
      </rPr>
      <t xml:space="preserve">«Обеспечение жильем граждан Сланцевского городского поселения» </t>
    </r>
  </si>
  <si>
    <r>
      <t xml:space="preserve">Подпрограмма 1. </t>
    </r>
    <r>
      <rPr>
        <sz val="10"/>
        <rFont val="Arial"/>
        <family val="2"/>
      </rPr>
      <t xml:space="preserve">«Поддержка граждан, нуждающихся в улучшении жилищных условий» </t>
    </r>
  </si>
  <si>
    <t>Приложение</t>
  </si>
  <si>
    <t>к постановлению администрации</t>
  </si>
  <si>
    <t>от 28.09.2020 № 1343-п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</si>
</sst>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0.000"/>
    <numFmt numFmtId="175" formatCode="0.0000"/>
    <numFmt numFmtId="176" formatCode="_-* #,##0.00000_р_._-;\-* #,##0.00000_р_._-;_-* &quot;-&quot;?????_р_._-;_-@_-"/>
    <numFmt numFmtId="177" formatCode="#,##0.00000_ ;\-#,##0.00000\ "/>
    <numFmt numFmtId="178" formatCode="_-* #,##0.00000\ _₽_-;\-* #,##0.00000\ _₽_-;_-* &quot;-&quot;?????\ _₽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176" fontId="0" fillId="0" borderId="10" xfId="0" applyNumberFormat="1" applyBorder="1" applyAlignment="1">
      <alignment horizontal="left"/>
    </xf>
    <xf numFmtId="176" fontId="1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/>
    </xf>
    <xf numFmtId="176" fontId="0" fillId="0" borderId="12" xfId="0" applyNumberFormat="1" applyBorder="1" applyAlignment="1">
      <alignment horizontal="right" wrapText="1"/>
    </xf>
    <xf numFmtId="176" fontId="0" fillId="0" borderId="11" xfId="0" applyNumberFormat="1" applyBorder="1" applyAlignment="1">
      <alignment horizontal="center" vertical="center"/>
    </xf>
    <xf numFmtId="176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7" fontId="0" fillId="0" borderId="11" xfId="0" applyNumberFormat="1" applyBorder="1" applyAlignment="1">
      <alignment horizontal="center" vertical="center"/>
    </xf>
    <xf numFmtId="177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8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0" fillId="0" borderId="12" xfId="0" applyBorder="1" applyAlignment="1">
      <alignment/>
    </xf>
    <xf numFmtId="176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176" fontId="0" fillId="0" borderId="12" xfId="0" applyNumberForma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176" fontId="0" fillId="0" borderId="12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zoomScale="134" zoomScaleNormal="134" zoomScalePageLayoutView="0" workbookViewId="0" topLeftCell="B13">
      <pane ySplit="1" topLeftCell="A54" activePane="topLeft" state="split"/>
      <selection pane="topLeft" activeCell="N10" sqref="N10"/>
      <selection pane="bottomLeft" activeCell="A1" sqref="A1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6" width="11.57421875" style="0" customWidth="1"/>
    <col min="7" max="7" width="14.57421875" style="0" customWidth="1"/>
  </cols>
  <sheetData>
    <row r="1" spans="9:11" ht="12.75">
      <c r="I1" s="61" t="s">
        <v>0</v>
      </c>
      <c r="J1" s="61"/>
      <c r="K1" s="61"/>
    </row>
    <row r="2" ht="12.75">
      <c r="I2" s="1"/>
    </row>
    <row r="3" spans="2:11" ht="12.7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2.75">
      <c r="B5" s="61" t="s">
        <v>3</v>
      </c>
      <c r="C5" s="61"/>
      <c r="D5" s="61"/>
      <c r="E5" s="61"/>
      <c r="F5" s="61"/>
      <c r="G5" s="61"/>
      <c r="H5" s="61"/>
      <c r="I5" s="61"/>
      <c r="J5" s="61"/>
      <c r="K5" s="61"/>
    </row>
    <row r="7" spans="2:11" ht="12.75" customHeight="1">
      <c r="B7" s="59" t="s">
        <v>4</v>
      </c>
      <c r="C7" s="59" t="s">
        <v>5</v>
      </c>
      <c r="D7" s="62" t="s">
        <v>6</v>
      </c>
      <c r="E7" s="62"/>
      <c r="F7" s="59" t="s">
        <v>7</v>
      </c>
      <c r="G7" s="62" t="s">
        <v>8</v>
      </c>
      <c r="H7" s="62"/>
      <c r="I7" s="62"/>
      <c r="J7" s="62"/>
      <c r="K7" s="62"/>
    </row>
    <row r="8" spans="2:11" ht="42.75" customHeight="1">
      <c r="B8" s="59"/>
      <c r="C8" s="59"/>
      <c r="D8" s="3" t="s">
        <v>9</v>
      </c>
      <c r="E8" s="3" t="s">
        <v>10</v>
      </c>
      <c r="F8" s="59"/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</row>
    <row r="9" spans="2:11" s="4" customFormat="1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</row>
    <row r="10" spans="2:11" ht="22.5" customHeight="1">
      <c r="B10" s="60" t="s">
        <v>16</v>
      </c>
      <c r="C10" s="59" t="s">
        <v>17</v>
      </c>
      <c r="D10" s="60">
        <v>2014</v>
      </c>
      <c r="E10" s="60">
        <v>2020</v>
      </c>
      <c r="F10" s="6">
        <v>2014</v>
      </c>
      <c r="G10" s="6">
        <f aca="true" t="shared" si="0" ref="G10:K13">G17</f>
        <v>12913.05036</v>
      </c>
      <c r="H10" s="7">
        <f t="shared" si="0"/>
        <v>754.5</v>
      </c>
      <c r="I10" s="8">
        <f t="shared" si="0"/>
        <v>10713.55036</v>
      </c>
      <c r="J10" s="7">
        <f t="shared" si="0"/>
        <v>1445</v>
      </c>
      <c r="K10" s="7">
        <f t="shared" si="0"/>
        <v>0</v>
      </c>
    </row>
    <row r="11" spans="2:11" ht="22.5" customHeight="1">
      <c r="B11" s="60"/>
      <c r="C11" s="60"/>
      <c r="D11" s="60"/>
      <c r="E11" s="60"/>
      <c r="F11" s="6">
        <v>2015</v>
      </c>
      <c r="G11" s="6">
        <f t="shared" si="0"/>
        <v>64355.716230000005</v>
      </c>
      <c r="H11" s="7">
        <f t="shared" si="0"/>
        <v>215</v>
      </c>
      <c r="I11" s="7">
        <f t="shared" si="0"/>
        <v>42936.816230000004</v>
      </c>
      <c r="J11" s="7">
        <f t="shared" si="0"/>
        <v>1350</v>
      </c>
      <c r="K11" s="7">
        <f t="shared" si="0"/>
        <v>19853.9</v>
      </c>
    </row>
    <row r="12" spans="2:11" ht="22.5" customHeight="1">
      <c r="B12" s="60"/>
      <c r="C12" s="60"/>
      <c r="D12" s="60"/>
      <c r="E12" s="60"/>
      <c r="F12" s="6">
        <v>2016</v>
      </c>
      <c r="G12" s="6">
        <f t="shared" si="0"/>
        <v>32099.3448</v>
      </c>
      <c r="H12" s="7">
        <f t="shared" si="0"/>
        <v>720.39</v>
      </c>
      <c r="I12" s="7">
        <f t="shared" si="0"/>
        <v>18194.648250000002</v>
      </c>
      <c r="J12" s="7">
        <f t="shared" si="0"/>
        <v>5374.135</v>
      </c>
      <c r="K12" s="7">
        <f t="shared" si="0"/>
        <v>7810.17155</v>
      </c>
    </row>
    <row r="13" spans="2:11" ht="22.5" customHeight="1">
      <c r="B13" s="60"/>
      <c r="C13" s="60"/>
      <c r="D13" s="60"/>
      <c r="E13" s="60"/>
      <c r="F13" s="6">
        <v>2017</v>
      </c>
      <c r="G13" s="6">
        <f t="shared" si="0"/>
        <v>9746.83107</v>
      </c>
      <c r="H13" s="6">
        <f t="shared" si="0"/>
        <v>0</v>
      </c>
      <c r="I13" s="6">
        <f t="shared" si="0"/>
        <v>5167.73664</v>
      </c>
      <c r="J13" s="6">
        <f t="shared" si="0"/>
        <v>3270.85217</v>
      </c>
      <c r="K13" s="6">
        <f t="shared" si="0"/>
        <v>1308.24226</v>
      </c>
    </row>
    <row r="14" spans="2:11" ht="22.5" customHeight="1">
      <c r="B14" s="60"/>
      <c r="C14" s="60"/>
      <c r="D14" s="60"/>
      <c r="E14" s="60"/>
      <c r="F14" s="6">
        <v>2018</v>
      </c>
      <c r="G14" s="6">
        <f>G21</f>
        <v>0</v>
      </c>
      <c r="H14" s="6"/>
      <c r="I14" s="6"/>
      <c r="J14" s="6"/>
      <c r="K14" s="6"/>
    </row>
    <row r="15" spans="2:11" ht="22.5" customHeight="1">
      <c r="B15" s="60"/>
      <c r="C15" s="60"/>
      <c r="D15" s="60"/>
      <c r="E15" s="60"/>
      <c r="F15" s="6">
        <v>2019</v>
      </c>
      <c r="G15" s="6">
        <f>G22</f>
        <v>0</v>
      </c>
      <c r="H15" s="6"/>
      <c r="I15" s="6"/>
      <c r="J15" s="6"/>
      <c r="K15" s="6"/>
    </row>
    <row r="16" spans="2:11" ht="22.5" customHeight="1">
      <c r="B16" s="60"/>
      <c r="C16" s="60"/>
      <c r="D16" s="60"/>
      <c r="E16" s="60"/>
      <c r="F16" s="6">
        <v>2020</v>
      </c>
      <c r="G16" s="6">
        <f>G23</f>
        <v>0</v>
      </c>
      <c r="H16" s="6"/>
      <c r="I16" s="6"/>
      <c r="J16" s="6"/>
      <c r="K16" s="6"/>
    </row>
    <row r="17" spans="2:11" ht="22.5" customHeight="1">
      <c r="B17" s="60" t="s">
        <v>18</v>
      </c>
      <c r="C17" s="59" t="s">
        <v>17</v>
      </c>
      <c r="D17" s="60">
        <v>2014</v>
      </c>
      <c r="E17" s="60">
        <v>2020</v>
      </c>
      <c r="F17" s="6">
        <v>2014</v>
      </c>
      <c r="G17" s="6">
        <f aca="true" t="shared" si="1" ref="G17:G51">SUM(H17:K17)</f>
        <v>12913.05036</v>
      </c>
      <c r="H17" s="7">
        <f aca="true" t="shared" si="2" ref="H17:K20">H24+H31+H38+H45+H52+H59</f>
        <v>754.5</v>
      </c>
      <c r="I17" s="9">
        <f t="shared" si="2"/>
        <v>10713.55036</v>
      </c>
      <c r="J17" s="7">
        <f t="shared" si="2"/>
        <v>1445</v>
      </c>
      <c r="K17" s="6">
        <f t="shared" si="2"/>
        <v>0</v>
      </c>
    </row>
    <row r="18" spans="2:11" ht="22.5" customHeight="1">
      <c r="B18" s="60"/>
      <c r="C18" s="60"/>
      <c r="D18" s="60"/>
      <c r="E18" s="60"/>
      <c r="F18" s="6">
        <v>2015</v>
      </c>
      <c r="G18" s="6">
        <f t="shared" si="1"/>
        <v>64355.716230000005</v>
      </c>
      <c r="H18" s="7">
        <f t="shared" si="2"/>
        <v>215</v>
      </c>
      <c r="I18" s="6">
        <f t="shared" si="2"/>
        <v>42936.816230000004</v>
      </c>
      <c r="J18" s="7">
        <f t="shared" si="2"/>
        <v>1350</v>
      </c>
      <c r="K18" s="7">
        <f t="shared" si="2"/>
        <v>19853.9</v>
      </c>
    </row>
    <row r="19" spans="2:11" ht="22.5" customHeight="1">
      <c r="B19" s="60"/>
      <c r="C19" s="60"/>
      <c r="D19" s="60"/>
      <c r="E19" s="60"/>
      <c r="F19" s="6">
        <v>2016</v>
      </c>
      <c r="G19" s="6">
        <f t="shared" si="1"/>
        <v>32099.3448</v>
      </c>
      <c r="H19" s="7">
        <f t="shared" si="2"/>
        <v>720.39</v>
      </c>
      <c r="I19" s="6">
        <f t="shared" si="2"/>
        <v>18194.648250000002</v>
      </c>
      <c r="J19" s="7">
        <f t="shared" si="2"/>
        <v>5374.135</v>
      </c>
      <c r="K19" s="6">
        <f t="shared" si="2"/>
        <v>7810.17155</v>
      </c>
    </row>
    <row r="20" spans="2:11" ht="22.5" customHeight="1">
      <c r="B20" s="60"/>
      <c r="C20" s="60"/>
      <c r="D20" s="60"/>
      <c r="E20" s="60"/>
      <c r="F20" s="6">
        <v>2017</v>
      </c>
      <c r="G20" s="6">
        <f t="shared" si="1"/>
        <v>9746.83107</v>
      </c>
      <c r="H20" s="6">
        <f t="shared" si="2"/>
        <v>0</v>
      </c>
      <c r="I20" s="6">
        <f t="shared" si="2"/>
        <v>5167.73664</v>
      </c>
      <c r="J20" s="7">
        <f t="shared" si="2"/>
        <v>3270.85217</v>
      </c>
      <c r="K20" s="6">
        <f t="shared" si="2"/>
        <v>1308.24226</v>
      </c>
    </row>
    <row r="21" spans="2:11" ht="22.5" customHeight="1">
      <c r="B21" s="60"/>
      <c r="C21" s="60"/>
      <c r="D21" s="60"/>
      <c r="E21" s="60"/>
      <c r="F21" s="6">
        <v>2018</v>
      </c>
      <c r="G21" s="6">
        <f t="shared" si="1"/>
        <v>0</v>
      </c>
      <c r="H21" s="6"/>
      <c r="I21" s="6"/>
      <c r="J21" s="6"/>
      <c r="K21" s="6"/>
    </row>
    <row r="22" spans="2:11" ht="22.5" customHeight="1">
      <c r="B22" s="60"/>
      <c r="C22" s="60"/>
      <c r="D22" s="60"/>
      <c r="E22" s="60"/>
      <c r="F22" s="6">
        <v>2019</v>
      </c>
      <c r="G22" s="6">
        <f t="shared" si="1"/>
        <v>0</v>
      </c>
      <c r="H22" s="6"/>
      <c r="I22" s="6"/>
      <c r="J22" s="6"/>
      <c r="K22" s="6"/>
    </row>
    <row r="23" spans="2:11" ht="22.5" customHeight="1">
      <c r="B23" s="60"/>
      <c r="C23" s="60"/>
      <c r="D23" s="60"/>
      <c r="E23" s="60"/>
      <c r="F23" s="6">
        <v>2020</v>
      </c>
      <c r="G23" s="6">
        <f t="shared" si="1"/>
        <v>0</v>
      </c>
      <c r="H23" s="6"/>
      <c r="I23" s="6"/>
      <c r="J23" s="6"/>
      <c r="K23" s="6"/>
    </row>
    <row r="24" spans="2:11" ht="22.5" customHeight="1">
      <c r="B24" s="59" t="s">
        <v>19</v>
      </c>
      <c r="C24" s="59" t="s">
        <v>17</v>
      </c>
      <c r="D24" s="60">
        <v>2014</v>
      </c>
      <c r="E24" s="60">
        <v>2020</v>
      </c>
      <c r="F24" s="6">
        <v>2014</v>
      </c>
      <c r="G24" s="7">
        <f t="shared" si="1"/>
        <v>400</v>
      </c>
      <c r="H24" s="6"/>
      <c r="I24" s="6"/>
      <c r="J24" s="7">
        <v>400</v>
      </c>
      <c r="K24" s="6">
        <v>0</v>
      </c>
    </row>
    <row r="25" spans="2:11" ht="22.5" customHeight="1">
      <c r="B25" s="59"/>
      <c r="C25" s="59"/>
      <c r="D25" s="59"/>
      <c r="E25" s="59"/>
      <c r="F25" s="6">
        <v>2015</v>
      </c>
      <c r="G25" s="7">
        <f t="shared" si="1"/>
        <v>300</v>
      </c>
      <c r="H25" s="6"/>
      <c r="I25" s="6"/>
      <c r="J25" s="7">
        <v>300</v>
      </c>
      <c r="K25" s="6"/>
    </row>
    <row r="26" spans="2:11" ht="22.5" customHeight="1">
      <c r="B26" s="59"/>
      <c r="C26" s="59"/>
      <c r="D26" s="59"/>
      <c r="E26" s="59"/>
      <c r="F26" s="6">
        <v>2016</v>
      </c>
      <c r="G26" s="6">
        <f t="shared" si="1"/>
        <v>0</v>
      </c>
      <c r="H26" s="6"/>
      <c r="I26" s="6"/>
      <c r="J26" s="6">
        <v>0</v>
      </c>
      <c r="K26" s="6"/>
    </row>
    <row r="27" spans="2:11" ht="22.5" customHeight="1">
      <c r="B27" s="59"/>
      <c r="C27" s="59"/>
      <c r="D27" s="59"/>
      <c r="E27" s="59"/>
      <c r="F27" s="6">
        <v>2017</v>
      </c>
      <c r="G27" s="6">
        <f t="shared" si="1"/>
        <v>0</v>
      </c>
      <c r="H27" s="6"/>
      <c r="I27" s="6"/>
      <c r="J27" s="6">
        <v>0</v>
      </c>
      <c r="K27" s="6"/>
    </row>
    <row r="28" spans="2:11" ht="22.5" customHeight="1">
      <c r="B28" s="59"/>
      <c r="C28" s="59"/>
      <c r="D28" s="59"/>
      <c r="E28" s="59"/>
      <c r="F28" s="6">
        <v>2018</v>
      </c>
      <c r="G28" s="6">
        <f t="shared" si="1"/>
        <v>0</v>
      </c>
      <c r="H28" s="6"/>
      <c r="I28" s="6"/>
      <c r="J28" s="6"/>
      <c r="K28" s="6"/>
    </row>
    <row r="29" spans="2:11" ht="22.5" customHeight="1">
      <c r="B29" s="59"/>
      <c r="C29" s="59"/>
      <c r="D29" s="59"/>
      <c r="E29" s="59"/>
      <c r="F29" s="6">
        <v>2019</v>
      </c>
      <c r="G29" s="6">
        <f t="shared" si="1"/>
        <v>0</v>
      </c>
      <c r="H29" s="6"/>
      <c r="I29" s="6"/>
      <c r="J29" s="6"/>
      <c r="K29" s="6"/>
    </row>
    <row r="30" spans="2:11" ht="22.5" customHeight="1">
      <c r="B30" s="59"/>
      <c r="C30" s="59"/>
      <c r="D30" s="59"/>
      <c r="E30" s="59"/>
      <c r="F30" s="6">
        <v>2020</v>
      </c>
      <c r="G30" s="6">
        <f t="shared" si="1"/>
        <v>0</v>
      </c>
      <c r="H30" s="6"/>
      <c r="I30" s="6"/>
      <c r="J30" s="6"/>
      <c r="K30" s="6"/>
    </row>
    <row r="31" spans="2:11" ht="22.5" customHeight="1">
      <c r="B31" s="59" t="s">
        <v>20</v>
      </c>
      <c r="C31" s="59" t="s">
        <v>17</v>
      </c>
      <c r="D31" s="60"/>
      <c r="E31" s="60"/>
      <c r="F31" s="6">
        <v>2014</v>
      </c>
      <c r="G31" s="7">
        <f t="shared" si="1"/>
        <v>2281.591</v>
      </c>
      <c r="H31" s="7">
        <v>754.5</v>
      </c>
      <c r="I31" s="7">
        <v>1377.091</v>
      </c>
      <c r="J31" s="7">
        <v>150</v>
      </c>
      <c r="K31" s="6">
        <v>0</v>
      </c>
    </row>
    <row r="32" spans="2:11" ht="22.5" customHeight="1">
      <c r="B32" s="59"/>
      <c r="C32" s="59"/>
      <c r="D32" s="59"/>
      <c r="E32" s="59"/>
      <c r="F32" s="6">
        <v>2015</v>
      </c>
      <c r="G32" s="7">
        <f t="shared" si="1"/>
        <v>1521.5520000000001</v>
      </c>
      <c r="H32" s="7">
        <v>215</v>
      </c>
      <c r="I32" s="7">
        <v>1006.552</v>
      </c>
      <c r="J32" s="7">
        <v>300</v>
      </c>
      <c r="K32" s="6">
        <v>0</v>
      </c>
    </row>
    <row r="33" spans="2:11" ht="22.5" customHeight="1">
      <c r="B33" s="59"/>
      <c r="C33" s="59"/>
      <c r="D33" s="59"/>
      <c r="E33" s="59"/>
      <c r="F33" s="6">
        <v>2016</v>
      </c>
      <c r="G33" s="7">
        <f t="shared" si="1"/>
        <v>2541.348</v>
      </c>
      <c r="H33" s="7">
        <v>720.39</v>
      </c>
      <c r="I33" s="7">
        <v>1566.823</v>
      </c>
      <c r="J33" s="7">
        <v>254.135</v>
      </c>
      <c r="K33" s="6">
        <v>0</v>
      </c>
    </row>
    <row r="34" spans="2:11" ht="22.5" customHeight="1">
      <c r="B34" s="59"/>
      <c r="C34" s="59"/>
      <c r="D34" s="59"/>
      <c r="E34" s="59"/>
      <c r="F34" s="6">
        <v>2017</v>
      </c>
      <c r="G34" s="7">
        <f t="shared" si="1"/>
        <v>284</v>
      </c>
      <c r="H34" s="6"/>
      <c r="I34" s="6"/>
      <c r="J34" s="7">
        <v>284</v>
      </c>
      <c r="K34" s="6">
        <v>0</v>
      </c>
    </row>
    <row r="35" spans="2:11" ht="22.5" customHeight="1">
      <c r="B35" s="59"/>
      <c r="C35" s="59"/>
      <c r="D35" s="59"/>
      <c r="E35" s="59"/>
      <c r="F35" s="6">
        <v>2018</v>
      </c>
      <c r="G35" s="6">
        <f t="shared" si="1"/>
        <v>0</v>
      </c>
      <c r="H35" s="6"/>
      <c r="I35" s="6"/>
      <c r="J35" s="6"/>
      <c r="K35" s="6"/>
    </row>
    <row r="36" spans="2:11" ht="22.5" customHeight="1">
      <c r="B36" s="59"/>
      <c r="C36" s="59"/>
      <c r="D36" s="59"/>
      <c r="E36" s="59"/>
      <c r="F36" s="6">
        <v>2019</v>
      </c>
      <c r="G36" s="6">
        <f t="shared" si="1"/>
        <v>0</v>
      </c>
      <c r="H36" s="6"/>
      <c r="I36" s="6"/>
      <c r="J36" s="6"/>
      <c r="K36" s="6"/>
    </row>
    <row r="37" spans="2:11" ht="22.5" customHeight="1">
      <c r="B37" s="59"/>
      <c r="C37" s="59"/>
      <c r="D37" s="59"/>
      <c r="E37" s="59"/>
      <c r="F37" s="6">
        <v>2020</v>
      </c>
      <c r="G37" s="6">
        <f t="shared" si="1"/>
        <v>0</v>
      </c>
      <c r="H37" s="6"/>
      <c r="I37" s="6"/>
      <c r="J37" s="6"/>
      <c r="K37" s="6"/>
    </row>
    <row r="38" spans="2:11" ht="22.5" customHeight="1">
      <c r="B38" s="59" t="s">
        <v>21</v>
      </c>
      <c r="C38" s="59" t="s">
        <v>17</v>
      </c>
      <c r="D38" s="60"/>
      <c r="E38" s="60"/>
      <c r="F38" s="6">
        <v>2014</v>
      </c>
      <c r="G38" s="7">
        <f t="shared" si="1"/>
        <v>7734.172</v>
      </c>
      <c r="H38" s="6">
        <v>0</v>
      </c>
      <c r="I38" s="7">
        <v>7134.172</v>
      </c>
      <c r="J38" s="7">
        <v>600</v>
      </c>
      <c r="K38" s="6">
        <v>0</v>
      </c>
    </row>
    <row r="39" spans="2:11" ht="22.5" customHeight="1">
      <c r="B39" s="59"/>
      <c r="C39" s="59"/>
      <c r="D39" s="59"/>
      <c r="E39" s="59"/>
      <c r="F39" s="6">
        <v>2015</v>
      </c>
      <c r="G39" s="7">
        <f t="shared" si="1"/>
        <v>1501.112</v>
      </c>
      <c r="H39" s="6">
        <v>0</v>
      </c>
      <c r="I39" s="7">
        <v>1151.112</v>
      </c>
      <c r="J39" s="7">
        <v>350</v>
      </c>
      <c r="K39" s="6">
        <v>0</v>
      </c>
    </row>
    <row r="40" spans="2:11" ht="22.5" customHeight="1">
      <c r="B40" s="59"/>
      <c r="C40" s="59"/>
      <c r="D40" s="59"/>
      <c r="E40" s="59"/>
      <c r="F40" s="6">
        <v>2016</v>
      </c>
      <c r="G40" s="7">
        <f t="shared" si="1"/>
        <v>1043.853</v>
      </c>
      <c r="H40" s="6">
        <v>0</v>
      </c>
      <c r="I40" s="7">
        <v>1023.853</v>
      </c>
      <c r="J40" s="7">
        <v>20</v>
      </c>
      <c r="K40" s="6">
        <v>0</v>
      </c>
    </row>
    <row r="41" spans="2:11" ht="22.5" customHeight="1">
      <c r="B41" s="59"/>
      <c r="C41" s="59"/>
      <c r="D41" s="59"/>
      <c r="E41" s="59"/>
      <c r="F41" s="6">
        <v>2017</v>
      </c>
      <c r="G41" s="7">
        <f t="shared" si="1"/>
        <v>2802.2940000000003</v>
      </c>
      <c r="H41" s="6">
        <v>0</v>
      </c>
      <c r="I41" s="7">
        <v>2553.994</v>
      </c>
      <c r="J41" s="7">
        <v>248.3</v>
      </c>
      <c r="K41" s="6">
        <v>0</v>
      </c>
    </row>
    <row r="42" spans="2:11" ht="22.5" customHeight="1">
      <c r="B42" s="59"/>
      <c r="C42" s="59"/>
      <c r="D42" s="59"/>
      <c r="E42" s="59"/>
      <c r="F42" s="6">
        <v>2018</v>
      </c>
      <c r="G42" s="6">
        <f t="shared" si="1"/>
        <v>0</v>
      </c>
      <c r="H42" s="6"/>
      <c r="I42" s="6"/>
      <c r="J42" s="6"/>
      <c r="K42" s="6"/>
    </row>
    <row r="43" spans="2:11" ht="22.5" customHeight="1">
      <c r="B43" s="59"/>
      <c r="C43" s="59"/>
      <c r="D43" s="59"/>
      <c r="E43" s="59"/>
      <c r="F43" s="6">
        <v>2019</v>
      </c>
      <c r="G43" s="6">
        <f t="shared" si="1"/>
        <v>0</v>
      </c>
      <c r="H43" s="6"/>
      <c r="I43" s="6"/>
      <c r="J43" s="6"/>
      <c r="K43" s="6"/>
    </row>
    <row r="44" spans="2:11" ht="22.5" customHeight="1">
      <c r="B44" s="59"/>
      <c r="C44" s="59"/>
      <c r="D44" s="59"/>
      <c r="E44" s="59"/>
      <c r="F44" s="6">
        <v>2020</v>
      </c>
      <c r="G44" s="6">
        <f t="shared" si="1"/>
        <v>0</v>
      </c>
      <c r="H44" s="6"/>
      <c r="I44" s="6"/>
      <c r="J44" s="6"/>
      <c r="K44" s="6"/>
    </row>
    <row r="45" spans="2:11" ht="27.75" customHeight="1">
      <c r="B45" s="59" t="s">
        <v>22</v>
      </c>
      <c r="C45" s="59" t="s">
        <v>17</v>
      </c>
      <c r="D45" s="60"/>
      <c r="E45" s="60"/>
      <c r="F45" s="6">
        <v>2014</v>
      </c>
      <c r="G45" s="6">
        <f t="shared" si="1"/>
        <v>2397.28736</v>
      </c>
      <c r="H45" s="6">
        <v>0</v>
      </c>
      <c r="I45" s="6">
        <v>2202.28736</v>
      </c>
      <c r="J45" s="7">
        <v>195</v>
      </c>
      <c r="K45" s="6">
        <v>0</v>
      </c>
    </row>
    <row r="46" spans="2:11" ht="27.75" customHeight="1">
      <c r="B46" s="59"/>
      <c r="C46" s="59"/>
      <c r="D46" s="59"/>
      <c r="E46" s="59"/>
      <c r="F46" s="6">
        <v>2015</v>
      </c>
      <c r="G46" s="7">
        <f t="shared" si="1"/>
        <v>816.1338</v>
      </c>
      <c r="H46" s="6">
        <v>0</v>
      </c>
      <c r="I46" s="7">
        <v>516.1338</v>
      </c>
      <c r="J46" s="7">
        <v>300</v>
      </c>
      <c r="K46" s="6">
        <v>0</v>
      </c>
    </row>
    <row r="47" spans="2:11" ht="27.75" customHeight="1">
      <c r="B47" s="59"/>
      <c r="C47" s="59"/>
      <c r="D47" s="59"/>
      <c r="E47" s="59"/>
      <c r="F47" s="6">
        <v>2016</v>
      </c>
      <c r="G47" s="6">
        <f t="shared" si="1"/>
        <v>0</v>
      </c>
      <c r="H47" s="6">
        <v>0</v>
      </c>
      <c r="I47" s="6">
        <v>0</v>
      </c>
      <c r="J47" s="6">
        <v>0</v>
      </c>
      <c r="K47" s="6">
        <v>0</v>
      </c>
    </row>
    <row r="48" spans="2:11" ht="27.75" customHeight="1">
      <c r="B48" s="59"/>
      <c r="C48" s="59"/>
      <c r="D48" s="59"/>
      <c r="E48" s="59"/>
      <c r="F48" s="6">
        <v>2017</v>
      </c>
      <c r="G48" s="7">
        <f t="shared" si="1"/>
        <v>100</v>
      </c>
      <c r="H48" s="6">
        <v>0</v>
      </c>
      <c r="I48" s="6">
        <v>0</v>
      </c>
      <c r="J48" s="7">
        <v>100</v>
      </c>
      <c r="K48" s="6">
        <v>0</v>
      </c>
    </row>
    <row r="49" spans="2:11" ht="27.75" customHeight="1">
      <c r="B49" s="59"/>
      <c r="C49" s="59"/>
      <c r="D49" s="59"/>
      <c r="E49" s="59"/>
      <c r="F49" s="6">
        <v>2018</v>
      </c>
      <c r="G49" s="6">
        <f t="shared" si="1"/>
        <v>0</v>
      </c>
      <c r="H49" s="6"/>
      <c r="I49" s="6"/>
      <c r="J49" s="6"/>
      <c r="K49" s="6"/>
    </row>
    <row r="50" spans="2:11" ht="27.75" customHeight="1">
      <c r="B50" s="59"/>
      <c r="C50" s="59"/>
      <c r="D50" s="59"/>
      <c r="E50" s="59"/>
      <c r="F50" s="6">
        <v>2019</v>
      </c>
      <c r="G50" s="6">
        <f t="shared" si="1"/>
        <v>0</v>
      </c>
      <c r="H50" s="6"/>
      <c r="I50" s="6"/>
      <c r="J50" s="6"/>
      <c r="K50" s="6"/>
    </row>
    <row r="51" spans="2:11" ht="27.75" customHeight="1">
      <c r="B51" s="59"/>
      <c r="C51" s="59"/>
      <c r="D51" s="59"/>
      <c r="E51" s="59"/>
      <c r="F51" s="6">
        <v>2020</v>
      </c>
      <c r="G51" s="6">
        <f t="shared" si="1"/>
        <v>0</v>
      </c>
      <c r="H51" s="6"/>
      <c r="I51" s="6"/>
      <c r="J51" s="6"/>
      <c r="K51" s="6"/>
    </row>
    <row r="52" spans="2:11" ht="27.75" customHeight="1">
      <c r="B52" s="59" t="s">
        <v>23</v>
      </c>
      <c r="C52" s="59" t="s">
        <v>17</v>
      </c>
      <c r="D52" s="60">
        <v>2015</v>
      </c>
      <c r="E52" s="60">
        <v>2017</v>
      </c>
      <c r="F52" s="6">
        <v>2014</v>
      </c>
      <c r="G52" s="6"/>
      <c r="H52" s="6"/>
      <c r="I52" s="6"/>
      <c r="J52" s="6"/>
      <c r="K52" s="6"/>
    </row>
    <row r="53" spans="2:11" ht="27.75" customHeight="1">
      <c r="B53" s="59"/>
      <c r="C53" s="59"/>
      <c r="D53" s="59"/>
      <c r="E53" s="59"/>
      <c r="F53" s="6">
        <v>2015</v>
      </c>
      <c r="G53" s="6">
        <f>SUM(H53:K53)</f>
        <v>58863.83043</v>
      </c>
      <c r="H53" s="6">
        <v>0</v>
      </c>
      <c r="I53" s="6">
        <v>39009.93043</v>
      </c>
      <c r="J53" s="6">
        <v>0</v>
      </c>
      <c r="K53" s="7">
        <v>19853.9</v>
      </c>
    </row>
    <row r="54" spans="2:11" ht="27.75" customHeight="1">
      <c r="B54" s="59"/>
      <c r="C54" s="59"/>
      <c r="D54" s="59"/>
      <c r="E54" s="59"/>
      <c r="F54" s="6">
        <v>2016</v>
      </c>
      <c r="G54" s="7">
        <f>SUM(H54:K54)</f>
        <v>28514.143799999998</v>
      </c>
      <c r="H54" s="6">
        <v>0</v>
      </c>
      <c r="I54" s="6">
        <v>15603.97225</v>
      </c>
      <c r="J54" s="7">
        <v>5100</v>
      </c>
      <c r="K54" s="6">
        <v>7810.17155</v>
      </c>
    </row>
    <row r="55" spans="2:11" ht="27.75" customHeight="1">
      <c r="B55" s="59"/>
      <c r="C55" s="59"/>
      <c r="D55" s="59"/>
      <c r="E55" s="59"/>
      <c r="F55" s="6">
        <v>2017</v>
      </c>
      <c r="G55" s="7">
        <f>SUM(H55:K55)</f>
        <v>6560.537069999999</v>
      </c>
      <c r="H55" s="6">
        <v>0</v>
      </c>
      <c r="I55" s="6">
        <v>2613.74264</v>
      </c>
      <c r="J55" s="6">
        <v>2638.55217</v>
      </c>
      <c r="K55" s="6">
        <v>1308.24226</v>
      </c>
    </row>
    <row r="56" spans="2:11" ht="27.75" customHeight="1">
      <c r="B56" s="59"/>
      <c r="C56" s="59"/>
      <c r="D56" s="59"/>
      <c r="E56" s="59"/>
      <c r="F56" s="6">
        <v>2018</v>
      </c>
      <c r="G56" s="6"/>
      <c r="H56" s="6"/>
      <c r="I56" s="6"/>
      <c r="J56" s="6"/>
      <c r="K56" s="6"/>
    </row>
    <row r="57" spans="2:11" ht="27.75" customHeight="1">
      <c r="B57" s="59"/>
      <c r="C57" s="59"/>
      <c r="D57" s="59"/>
      <c r="E57" s="59"/>
      <c r="F57" s="6">
        <v>2019</v>
      </c>
      <c r="G57" s="6"/>
      <c r="H57" s="6"/>
      <c r="I57" s="6"/>
      <c r="J57" s="6"/>
      <c r="K57" s="6"/>
    </row>
    <row r="58" spans="2:11" ht="27.75" customHeight="1">
      <c r="B58" s="59"/>
      <c r="C58" s="59"/>
      <c r="D58" s="59"/>
      <c r="E58" s="59"/>
      <c r="F58" s="6">
        <v>2020</v>
      </c>
      <c r="G58" s="6"/>
      <c r="H58" s="6"/>
      <c r="I58" s="6"/>
      <c r="J58" s="6"/>
      <c r="K58" s="6"/>
    </row>
    <row r="59" spans="2:11" ht="27.75" customHeight="1">
      <c r="B59" s="59" t="s">
        <v>24</v>
      </c>
      <c r="C59" s="59" t="s">
        <v>17</v>
      </c>
      <c r="D59" s="60">
        <v>2014</v>
      </c>
      <c r="E59" s="60"/>
      <c r="F59" s="6">
        <v>2014</v>
      </c>
      <c r="G59" s="6">
        <f aca="true" t="shared" si="3" ref="G59:G65">SUM(H59:K59)</f>
        <v>100</v>
      </c>
      <c r="H59" s="6">
        <v>0</v>
      </c>
      <c r="I59" s="6">
        <v>0</v>
      </c>
      <c r="J59" s="6">
        <v>100</v>
      </c>
      <c r="K59" s="6">
        <v>0</v>
      </c>
    </row>
    <row r="60" spans="2:11" ht="27.75" customHeight="1">
      <c r="B60" s="59"/>
      <c r="C60" s="59"/>
      <c r="D60" s="59"/>
      <c r="E60" s="59"/>
      <c r="F60" s="6">
        <v>2015</v>
      </c>
      <c r="G60" s="6">
        <f t="shared" si="3"/>
        <v>1353.088</v>
      </c>
      <c r="H60" s="6">
        <v>0</v>
      </c>
      <c r="I60" s="7">
        <v>1253.088</v>
      </c>
      <c r="J60" s="6">
        <v>100</v>
      </c>
      <c r="K60" s="6">
        <v>0</v>
      </c>
    </row>
    <row r="61" spans="2:11" ht="27.75" customHeight="1">
      <c r="B61" s="59"/>
      <c r="C61" s="59"/>
      <c r="D61" s="59"/>
      <c r="E61" s="59"/>
      <c r="F61" s="6">
        <v>2016</v>
      </c>
      <c r="G61" s="6">
        <f t="shared" si="3"/>
        <v>0</v>
      </c>
      <c r="H61" s="6">
        <v>0</v>
      </c>
      <c r="I61" s="6">
        <v>0</v>
      </c>
      <c r="J61" s="6">
        <v>0</v>
      </c>
      <c r="K61" s="6">
        <v>0</v>
      </c>
    </row>
    <row r="62" spans="2:11" ht="27.75" customHeight="1">
      <c r="B62" s="59"/>
      <c r="C62" s="59"/>
      <c r="D62" s="59"/>
      <c r="E62" s="59"/>
      <c r="F62" s="6">
        <v>2017</v>
      </c>
      <c r="G62" s="6">
        <f t="shared" si="3"/>
        <v>0</v>
      </c>
      <c r="H62" s="6"/>
      <c r="I62" s="6"/>
      <c r="J62" s="6"/>
      <c r="K62" s="6"/>
    </row>
    <row r="63" spans="2:11" ht="27.75" customHeight="1">
      <c r="B63" s="59"/>
      <c r="C63" s="59"/>
      <c r="D63" s="59"/>
      <c r="E63" s="59"/>
      <c r="F63" s="6">
        <v>2018</v>
      </c>
      <c r="G63" s="6">
        <f t="shared" si="3"/>
        <v>0</v>
      </c>
      <c r="H63" s="6"/>
      <c r="I63" s="6"/>
      <c r="J63" s="6"/>
      <c r="K63" s="6"/>
    </row>
    <row r="64" spans="2:11" ht="27.75" customHeight="1">
      <c r="B64" s="59"/>
      <c r="C64" s="59"/>
      <c r="D64" s="59"/>
      <c r="E64" s="59"/>
      <c r="F64" s="6">
        <v>2019</v>
      </c>
      <c r="G64" s="6">
        <f t="shared" si="3"/>
        <v>0</v>
      </c>
      <c r="H64" s="6"/>
      <c r="I64" s="6"/>
      <c r="J64" s="6"/>
      <c r="K64" s="6"/>
    </row>
    <row r="65" spans="2:11" ht="27.75" customHeight="1">
      <c r="B65" s="59"/>
      <c r="C65" s="59"/>
      <c r="D65" s="59"/>
      <c r="E65" s="59"/>
      <c r="F65" s="6">
        <v>2020</v>
      </c>
      <c r="G65" s="6">
        <f t="shared" si="3"/>
        <v>0</v>
      </c>
      <c r="H65" s="6"/>
      <c r="I65" s="6"/>
      <c r="J65" s="6"/>
      <c r="K65" s="6"/>
    </row>
    <row r="66" spans="2:11" ht="12.75">
      <c r="B66" s="10" t="s">
        <v>25</v>
      </c>
      <c r="C66" s="11"/>
      <c r="D66" s="11"/>
      <c r="E66" s="11"/>
      <c r="F66" s="11"/>
      <c r="G66" s="12">
        <f>SUM(G17:G23)</f>
        <v>119114.94246</v>
      </c>
      <c r="H66" s="12">
        <f>SUM(H17:H23)</f>
        <v>1689.8899999999999</v>
      </c>
      <c r="I66" s="12">
        <f>SUM(I17:I23)</f>
        <v>77012.75148</v>
      </c>
      <c r="J66" s="12">
        <f>SUM(J17:J23)</f>
        <v>11439.98717</v>
      </c>
      <c r="K66" s="12">
        <f>SUM(K17:K23)</f>
        <v>28972.31381</v>
      </c>
    </row>
  </sheetData>
  <sheetProtection selectLockedCells="1" selectUnlockedCells="1"/>
  <mergeCells count="41">
    <mergeCell ref="I1:K1"/>
    <mergeCell ref="B3:K3"/>
    <mergeCell ref="B4:K4"/>
    <mergeCell ref="B5:K5"/>
    <mergeCell ref="B7:B8"/>
    <mergeCell ref="C7:C8"/>
    <mergeCell ref="D7:E7"/>
    <mergeCell ref="F7:F8"/>
    <mergeCell ref="G7:K7"/>
    <mergeCell ref="B10:B16"/>
    <mergeCell ref="C10:C16"/>
    <mergeCell ref="D10:D16"/>
    <mergeCell ref="E10:E16"/>
    <mergeCell ref="B17:B23"/>
    <mergeCell ref="C17:C23"/>
    <mergeCell ref="D17:D23"/>
    <mergeCell ref="E17:E23"/>
    <mergeCell ref="B24:B30"/>
    <mergeCell ref="C24:C30"/>
    <mergeCell ref="D24:D30"/>
    <mergeCell ref="E24:E30"/>
    <mergeCell ref="B31:B37"/>
    <mergeCell ref="C31:C37"/>
    <mergeCell ref="D31:D37"/>
    <mergeCell ref="E31:E37"/>
    <mergeCell ref="B38:B44"/>
    <mergeCell ref="C38:C44"/>
    <mergeCell ref="D38:D44"/>
    <mergeCell ref="E38:E44"/>
    <mergeCell ref="B45:B51"/>
    <mergeCell ref="C45:C51"/>
    <mergeCell ref="D45:D51"/>
    <mergeCell ref="E45:E51"/>
    <mergeCell ref="B52:B58"/>
    <mergeCell ref="C52:C58"/>
    <mergeCell ref="D52:D58"/>
    <mergeCell ref="E52:E58"/>
    <mergeCell ref="B59:B65"/>
    <mergeCell ref="C59:C65"/>
    <mergeCell ref="D59:D65"/>
    <mergeCell ref="E59:E65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92"/>
  <rowBreaks count="3" manualBreakCount="3">
    <brk id="23" max="255" man="1"/>
    <brk id="44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29"/>
  <sheetViews>
    <sheetView zoomScale="134" zoomScaleNormal="134" zoomScalePageLayoutView="0" workbookViewId="0" topLeftCell="B25">
      <pane ySplit="1" topLeftCell="A25" activePane="bottomLeft" state="split"/>
      <selection pane="topLeft" activeCell="J1" sqref="J1:K1"/>
      <selection pane="bottomLeft" activeCell="D26" sqref="D26:D28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6" width="11.57421875" style="0" customWidth="1"/>
    <col min="7" max="7" width="14.57421875" style="0" customWidth="1"/>
  </cols>
  <sheetData>
    <row r="1" spans="9:11" ht="12.75">
      <c r="I1" s="1"/>
      <c r="J1" s="63"/>
      <c r="K1" s="63"/>
    </row>
    <row r="2" spans="9:11" ht="12.75">
      <c r="I2" s="61" t="s">
        <v>0</v>
      </c>
      <c r="J2" s="61"/>
      <c r="K2" s="61"/>
    </row>
    <row r="3" ht="12.75">
      <c r="I3" s="1"/>
    </row>
    <row r="4" spans="2:11" ht="12.75">
      <c r="B4" s="61" t="s">
        <v>1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2.75">
      <c r="B5" s="61" t="s">
        <v>2</v>
      </c>
      <c r="C5" s="61"/>
      <c r="D5" s="61"/>
      <c r="E5" s="61"/>
      <c r="F5" s="61"/>
      <c r="G5" s="61"/>
      <c r="H5" s="61"/>
      <c r="I5" s="61"/>
      <c r="J5" s="61"/>
      <c r="K5" s="61"/>
    </row>
    <row r="6" spans="2:11" ht="12.75">
      <c r="B6" s="61" t="s">
        <v>3</v>
      </c>
      <c r="C6" s="61"/>
      <c r="D6" s="61"/>
      <c r="E6" s="61"/>
      <c r="F6" s="61"/>
      <c r="G6" s="61"/>
      <c r="H6" s="61"/>
      <c r="I6" s="61"/>
      <c r="J6" s="61"/>
      <c r="K6" s="61"/>
    </row>
    <row r="8" spans="2:11" ht="13.5" customHeight="1">
      <c r="B8" s="59" t="s">
        <v>4</v>
      </c>
      <c r="C8" s="59" t="s">
        <v>5</v>
      </c>
      <c r="D8" s="62" t="s">
        <v>6</v>
      </c>
      <c r="E8" s="62"/>
      <c r="F8" s="59" t="s">
        <v>7</v>
      </c>
      <c r="G8" s="62" t="s">
        <v>8</v>
      </c>
      <c r="H8" s="62"/>
      <c r="I8" s="62"/>
      <c r="J8" s="62"/>
      <c r="K8" s="62"/>
    </row>
    <row r="9" spans="2:11" ht="42.75" customHeight="1">
      <c r="B9" s="59"/>
      <c r="C9" s="59"/>
      <c r="D9" s="3" t="s">
        <v>9</v>
      </c>
      <c r="E9" s="3" t="s">
        <v>10</v>
      </c>
      <c r="F9" s="59"/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</row>
    <row r="10" spans="2:11" s="4" customFormat="1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2:11" ht="51" customHeight="1">
      <c r="B11" s="60" t="s">
        <v>26</v>
      </c>
      <c r="C11" s="59" t="s">
        <v>17</v>
      </c>
      <c r="D11" s="60">
        <v>2018</v>
      </c>
      <c r="E11" s="60">
        <v>2020</v>
      </c>
      <c r="F11" s="6">
        <v>2018</v>
      </c>
      <c r="G11" s="7">
        <f>G14</f>
        <v>320.6</v>
      </c>
      <c r="H11" s="59" t="s">
        <v>27</v>
      </c>
      <c r="I11" s="59" t="s">
        <v>27</v>
      </c>
      <c r="J11" s="7">
        <f aca="true" t="shared" si="0" ref="J11:K13">J14</f>
        <v>320.6</v>
      </c>
      <c r="K11" s="6">
        <f t="shared" si="0"/>
        <v>0</v>
      </c>
    </row>
    <row r="12" spans="2:11" ht="51" customHeight="1">
      <c r="B12" s="60"/>
      <c r="C12" s="60"/>
      <c r="D12" s="60"/>
      <c r="E12" s="60"/>
      <c r="F12" s="6">
        <v>2019</v>
      </c>
      <c r="G12" s="7">
        <f>G15</f>
        <v>1200</v>
      </c>
      <c r="H12" s="59"/>
      <c r="I12" s="59"/>
      <c r="J12" s="7">
        <f t="shared" si="0"/>
        <v>1200</v>
      </c>
      <c r="K12" s="6">
        <f t="shared" si="0"/>
        <v>0</v>
      </c>
    </row>
    <row r="13" spans="2:11" ht="51" customHeight="1">
      <c r="B13" s="60"/>
      <c r="C13" s="60"/>
      <c r="D13" s="60"/>
      <c r="E13" s="60"/>
      <c r="F13" s="6">
        <v>2020</v>
      </c>
      <c r="G13" s="7">
        <f>G16</f>
        <v>1400</v>
      </c>
      <c r="H13" s="59"/>
      <c r="I13" s="59"/>
      <c r="J13" s="7">
        <f t="shared" si="0"/>
        <v>1400</v>
      </c>
      <c r="K13" s="6">
        <f t="shared" si="0"/>
        <v>0</v>
      </c>
    </row>
    <row r="14" spans="2:11" ht="51" customHeight="1">
      <c r="B14" s="60" t="s">
        <v>28</v>
      </c>
      <c r="C14" s="59" t="s">
        <v>17</v>
      </c>
      <c r="D14" s="60">
        <v>2018</v>
      </c>
      <c r="E14" s="60">
        <v>2020</v>
      </c>
      <c r="F14" s="6">
        <v>2018</v>
      </c>
      <c r="G14" s="7">
        <f aca="true" t="shared" si="1" ref="G14:G28">SUM(H14:K14)</f>
        <v>320.6</v>
      </c>
      <c r="H14" s="59" t="s">
        <v>27</v>
      </c>
      <c r="I14" s="59" t="s">
        <v>27</v>
      </c>
      <c r="J14" s="7">
        <f aca="true" t="shared" si="2" ref="J14:K16">J17+J20+J23+J26</f>
        <v>320.6</v>
      </c>
      <c r="K14" s="6">
        <f t="shared" si="2"/>
        <v>0</v>
      </c>
    </row>
    <row r="15" spans="2:11" ht="51" customHeight="1">
      <c r="B15" s="60"/>
      <c r="C15" s="60"/>
      <c r="D15" s="60"/>
      <c r="E15" s="60"/>
      <c r="F15" s="6">
        <v>2019</v>
      </c>
      <c r="G15" s="7">
        <f t="shared" si="1"/>
        <v>1200</v>
      </c>
      <c r="H15" s="59"/>
      <c r="I15" s="59"/>
      <c r="J15" s="7">
        <f t="shared" si="2"/>
        <v>1200</v>
      </c>
      <c r="K15" s="6">
        <f t="shared" si="2"/>
        <v>0</v>
      </c>
    </row>
    <row r="16" spans="2:11" ht="60.75" customHeight="1">
      <c r="B16" s="60"/>
      <c r="C16" s="60"/>
      <c r="D16" s="60"/>
      <c r="E16" s="60"/>
      <c r="F16" s="6">
        <v>2020</v>
      </c>
      <c r="G16" s="7">
        <f t="shared" si="1"/>
        <v>1400</v>
      </c>
      <c r="H16" s="59"/>
      <c r="I16" s="59"/>
      <c r="J16" s="7">
        <f t="shared" si="2"/>
        <v>1400</v>
      </c>
      <c r="K16" s="6">
        <f t="shared" si="2"/>
        <v>0</v>
      </c>
    </row>
    <row r="17" spans="2:11" ht="64.5" customHeight="1">
      <c r="B17" s="59" t="s">
        <v>29</v>
      </c>
      <c r="C17" s="59" t="s">
        <v>17</v>
      </c>
      <c r="D17" s="60">
        <v>2018</v>
      </c>
      <c r="E17" s="60">
        <v>2020</v>
      </c>
      <c r="F17" s="6">
        <v>2018</v>
      </c>
      <c r="G17" s="7">
        <f t="shared" si="1"/>
        <v>140.6</v>
      </c>
      <c r="H17" s="59" t="s">
        <v>27</v>
      </c>
      <c r="I17" s="59" t="s">
        <v>27</v>
      </c>
      <c r="J17" s="7">
        <v>140.6</v>
      </c>
      <c r="K17" s="6">
        <v>0</v>
      </c>
    </row>
    <row r="18" spans="2:11" ht="51" customHeight="1">
      <c r="B18" s="59"/>
      <c r="C18" s="59"/>
      <c r="D18" s="59"/>
      <c r="E18" s="59"/>
      <c r="F18" s="6">
        <v>2019</v>
      </c>
      <c r="G18" s="7">
        <f t="shared" si="1"/>
        <v>600</v>
      </c>
      <c r="H18" s="59"/>
      <c r="I18" s="59"/>
      <c r="J18" s="7">
        <v>600</v>
      </c>
      <c r="K18" s="6">
        <v>0</v>
      </c>
    </row>
    <row r="19" spans="2:11" ht="51" customHeight="1">
      <c r="B19" s="59"/>
      <c r="C19" s="59"/>
      <c r="D19" s="59"/>
      <c r="E19" s="59"/>
      <c r="F19" s="6">
        <v>2020</v>
      </c>
      <c r="G19" s="7">
        <f t="shared" si="1"/>
        <v>700</v>
      </c>
      <c r="H19" s="59"/>
      <c r="I19" s="59"/>
      <c r="J19" s="7">
        <v>700</v>
      </c>
      <c r="K19" s="6">
        <v>0</v>
      </c>
    </row>
    <row r="20" spans="2:11" ht="51" customHeight="1">
      <c r="B20" s="59" t="s">
        <v>30</v>
      </c>
      <c r="C20" s="59" t="s">
        <v>17</v>
      </c>
      <c r="D20" s="60">
        <v>2018</v>
      </c>
      <c r="E20" s="60">
        <v>2020</v>
      </c>
      <c r="F20" s="6">
        <v>2018</v>
      </c>
      <c r="G20" s="7">
        <f t="shared" si="1"/>
        <v>100</v>
      </c>
      <c r="H20" s="6">
        <v>0</v>
      </c>
      <c r="I20" s="59" t="s">
        <v>27</v>
      </c>
      <c r="J20" s="7">
        <v>100</v>
      </c>
      <c r="K20" s="6">
        <v>0</v>
      </c>
    </row>
    <row r="21" spans="2:11" ht="51" customHeight="1">
      <c r="B21" s="59"/>
      <c r="C21" s="59"/>
      <c r="D21" s="59"/>
      <c r="E21" s="59"/>
      <c r="F21" s="6">
        <v>2019</v>
      </c>
      <c r="G21" s="7">
        <f t="shared" si="1"/>
        <v>500</v>
      </c>
      <c r="H21" s="6">
        <v>0</v>
      </c>
      <c r="I21" s="59"/>
      <c r="J21" s="7">
        <v>500</v>
      </c>
      <c r="K21" s="6">
        <v>0</v>
      </c>
    </row>
    <row r="22" spans="2:11" ht="54" customHeight="1">
      <c r="B22" s="59"/>
      <c r="C22" s="59"/>
      <c r="D22" s="59"/>
      <c r="E22" s="59"/>
      <c r="F22" s="6">
        <v>2020</v>
      </c>
      <c r="G22" s="7">
        <f t="shared" si="1"/>
        <v>600</v>
      </c>
      <c r="H22" s="6">
        <v>0</v>
      </c>
      <c r="I22" s="59"/>
      <c r="J22" s="7">
        <v>600</v>
      </c>
      <c r="K22" s="6">
        <v>0</v>
      </c>
    </row>
    <row r="23" spans="2:11" ht="81.75" customHeight="1">
      <c r="B23" s="59" t="s">
        <v>31</v>
      </c>
      <c r="C23" s="59" t="s">
        <v>17</v>
      </c>
      <c r="D23" s="60">
        <v>2018</v>
      </c>
      <c r="E23" s="60">
        <v>2020</v>
      </c>
      <c r="F23" s="6">
        <v>2018</v>
      </c>
      <c r="G23" s="7">
        <f t="shared" si="1"/>
        <v>80</v>
      </c>
      <c r="H23" s="6">
        <v>0</v>
      </c>
      <c r="I23" s="59" t="s">
        <v>27</v>
      </c>
      <c r="J23" s="7">
        <v>80</v>
      </c>
      <c r="K23" s="6">
        <v>0</v>
      </c>
    </row>
    <row r="24" spans="2:11" ht="90.75" customHeight="1">
      <c r="B24" s="59"/>
      <c r="C24" s="59"/>
      <c r="D24" s="59"/>
      <c r="E24" s="59"/>
      <c r="F24" s="6">
        <v>2019</v>
      </c>
      <c r="G24" s="7">
        <f t="shared" si="1"/>
        <v>100</v>
      </c>
      <c r="H24" s="6">
        <v>0</v>
      </c>
      <c r="I24" s="59"/>
      <c r="J24" s="7">
        <v>100</v>
      </c>
      <c r="K24" s="6">
        <v>0</v>
      </c>
    </row>
    <row r="25" spans="2:11" ht="131.25" customHeight="1">
      <c r="B25" s="59"/>
      <c r="C25" s="59"/>
      <c r="D25" s="59"/>
      <c r="E25" s="59"/>
      <c r="F25" s="6">
        <v>2020</v>
      </c>
      <c r="G25" s="7">
        <f t="shared" si="1"/>
        <v>100</v>
      </c>
      <c r="H25" s="6">
        <v>0</v>
      </c>
      <c r="I25" s="59"/>
      <c r="J25" s="7">
        <v>100</v>
      </c>
      <c r="K25" s="6">
        <v>0</v>
      </c>
    </row>
    <row r="26" spans="2:11" ht="51" customHeight="1">
      <c r="B26" s="59" t="s">
        <v>32</v>
      </c>
      <c r="C26" s="59" t="s">
        <v>17</v>
      </c>
      <c r="D26" s="60">
        <v>2018</v>
      </c>
      <c r="E26" s="60">
        <v>2020</v>
      </c>
      <c r="F26" s="6">
        <v>2018</v>
      </c>
      <c r="G26" s="6">
        <f t="shared" si="1"/>
        <v>0</v>
      </c>
      <c r="H26" s="6">
        <v>0</v>
      </c>
      <c r="I26" s="13"/>
      <c r="J26" s="6"/>
      <c r="K26" s="6">
        <v>0</v>
      </c>
    </row>
    <row r="27" spans="2:11" ht="51" customHeight="1">
      <c r="B27" s="59"/>
      <c r="C27" s="59"/>
      <c r="D27" s="59"/>
      <c r="E27" s="59"/>
      <c r="F27" s="6">
        <v>2019</v>
      </c>
      <c r="G27" s="6">
        <f t="shared" si="1"/>
        <v>0</v>
      </c>
      <c r="H27" s="6">
        <v>0</v>
      </c>
      <c r="I27" s="6"/>
      <c r="J27" s="6"/>
      <c r="K27" s="6">
        <v>0</v>
      </c>
    </row>
    <row r="28" spans="2:11" ht="95.25" customHeight="1">
      <c r="B28" s="59"/>
      <c r="C28" s="59"/>
      <c r="D28" s="59"/>
      <c r="E28" s="59"/>
      <c r="F28" s="6">
        <v>2020</v>
      </c>
      <c r="G28" s="6">
        <f t="shared" si="1"/>
        <v>0</v>
      </c>
      <c r="H28" s="6">
        <v>0</v>
      </c>
      <c r="I28" s="6"/>
      <c r="J28" s="6"/>
      <c r="K28" s="6">
        <v>0</v>
      </c>
    </row>
    <row r="29" spans="2:11" ht="12.75">
      <c r="B29" s="10" t="s">
        <v>25</v>
      </c>
      <c r="C29" s="11"/>
      <c r="D29" s="11"/>
      <c r="E29" s="11"/>
      <c r="F29" s="11"/>
      <c r="G29" s="12">
        <f>SUM(G14:G16)</f>
        <v>2920.6</v>
      </c>
      <c r="H29" s="12">
        <f>SUM(H14:H16)</f>
        <v>0</v>
      </c>
      <c r="I29" s="12">
        <f>SUM(I14:I16)</f>
        <v>0</v>
      </c>
      <c r="J29" s="12">
        <f>SUM(J14:J16)</f>
        <v>2920.6</v>
      </c>
      <c r="K29" s="12">
        <f>SUM(K14:K16)</f>
        <v>0</v>
      </c>
    </row>
  </sheetData>
  <sheetProtection selectLockedCells="1" selectUnlockedCells="1"/>
  <mergeCells count="42">
    <mergeCell ref="J1:K1"/>
    <mergeCell ref="I2:K2"/>
    <mergeCell ref="B4:K4"/>
    <mergeCell ref="B5:K5"/>
    <mergeCell ref="B6:K6"/>
    <mergeCell ref="B8:B9"/>
    <mergeCell ref="C8:C9"/>
    <mergeCell ref="D8:E8"/>
    <mergeCell ref="F8:F9"/>
    <mergeCell ref="G8:K8"/>
    <mergeCell ref="B11:B13"/>
    <mergeCell ref="C11:C13"/>
    <mergeCell ref="D11:D13"/>
    <mergeCell ref="E11:E13"/>
    <mergeCell ref="H11:H13"/>
    <mergeCell ref="I11:I13"/>
    <mergeCell ref="B14:B16"/>
    <mergeCell ref="C14:C16"/>
    <mergeCell ref="D14:D16"/>
    <mergeCell ref="E14:E16"/>
    <mergeCell ref="H14:H16"/>
    <mergeCell ref="I14:I16"/>
    <mergeCell ref="B17:B19"/>
    <mergeCell ref="C17:C19"/>
    <mergeCell ref="D17:D19"/>
    <mergeCell ref="E17:E19"/>
    <mergeCell ref="H17:H19"/>
    <mergeCell ref="I17:I19"/>
    <mergeCell ref="I20:I22"/>
    <mergeCell ref="B23:B25"/>
    <mergeCell ref="C23:C25"/>
    <mergeCell ref="D23:D25"/>
    <mergeCell ref="E23:E25"/>
    <mergeCell ref="I23:I25"/>
    <mergeCell ref="B26:B28"/>
    <mergeCell ref="C26:C28"/>
    <mergeCell ref="D26:D28"/>
    <mergeCell ref="E26:E28"/>
    <mergeCell ref="B20:B22"/>
    <mergeCell ref="C20:C22"/>
    <mergeCell ref="D20:D22"/>
    <mergeCell ref="E20:E22"/>
  </mergeCells>
  <printOptions/>
  <pageMargins left="0.7875" right="0.7875" top="0.7875" bottom="0.7875" header="0.5118055555555555" footer="0.5118055555555555"/>
  <pageSetup horizontalDpi="300" verticalDpi="3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9"/>
  <sheetViews>
    <sheetView zoomScale="134" zoomScaleNormal="134" zoomScalePageLayoutView="0" workbookViewId="0" topLeftCell="B25">
      <pane ySplit="1" topLeftCell="A12" activePane="bottomLeft" state="split"/>
      <selection pane="topLeft" activeCell="J1" sqref="J1:K1"/>
      <selection pane="bottomLeft" activeCell="G14" sqref="G14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6" width="11.57421875" style="0" customWidth="1"/>
    <col min="7" max="7" width="14.57421875" style="0" customWidth="1"/>
    <col min="8" max="8" width="11.57421875" style="0" customWidth="1"/>
    <col min="9" max="9" width="11.7109375" style="0" bestFit="1" customWidth="1"/>
  </cols>
  <sheetData>
    <row r="1" spans="9:11" ht="12.75">
      <c r="I1" s="1"/>
      <c r="J1" s="63"/>
      <c r="K1" s="63"/>
    </row>
    <row r="2" spans="9:11" ht="12.75">
      <c r="I2" s="61" t="s">
        <v>0</v>
      </c>
      <c r="J2" s="61"/>
      <c r="K2" s="61"/>
    </row>
    <row r="3" ht="12.75">
      <c r="I3" s="1"/>
    </row>
    <row r="4" spans="2:11" ht="12.75">
      <c r="B4" s="61" t="s">
        <v>1</v>
      </c>
      <c r="C4" s="61"/>
      <c r="D4" s="61"/>
      <c r="E4" s="61"/>
      <c r="F4" s="61"/>
      <c r="G4" s="61"/>
      <c r="H4" s="61"/>
      <c r="I4" s="61"/>
      <c r="J4" s="61"/>
      <c r="K4" s="61"/>
    </row>
    <row r="5" spans="2:11" ht="12.75">
      <c r="B5" s="61" t="s">
        <v>2</v>
      </c>
      <c r="C5" s="61"/>
      <c r="D5" s="61"/>
      <c r="E5" s="61"/>
      <c r="F5" s="61"/>
      <c r="G5" s="61"/>
      <c r="H5" s="61"/>
      <c r="I5" s="61"/>
      <c r="J5" s="61"/>
      <c r="K5" s="61"/>
    </row>
    <row r="6" spans="2:11" ht="12.75">
      <c r="B6" s="61" t="s">
        <v>3</v>
      </c>
      <c r="C6" s="61"/>
      <c r="D6" s="61"/>
      <c r="E6" s="61"/>
      <c r="F6" s="61"/>
      <c r="G6" s="61"/>
      <c r="H6" s="61"/>
      <c r="I6" s="61"/>
      <c r="J6" s="61"/>
      <c r="K6" s="61"/>
    </row>
    <row r="8" spans="2:11" ht="13.5" customHeight="1">
      <c r="B8" s="59" t="s">
        <v>4</v>
      </c>
      <c r="C8" s="59" t="s">
        <v>5</v>
      </c>
      <c r="D8" s="62" t="s">
        <v>6</v>
      </c>
      <c r="E8" s="62"/>
      <c r="F8" s="59" t="s">
        <v>7</v>
      </c>
      <c r="G8" s="62" t="s">
        <v>8</v>
      </c>
      <c r="H8" s="62"/>
      <c r="I8" s="62"/>
      <c r="J8" s="62"/>
      <c r="K8" s="62"/>
    </row>
    <row r="9" spans="2:11" ht="42.75" customHeight="1">
      <c r="B9" s="59"/>
      <c r="C9" s="59"/>
      <c r="D9" s="3" t="s">
        <v>9</v>
      </c>
      <c r="E9" s="3" t="s">
        <v>10</v>
      </c>
      <c r="F9" s="59"/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</row>
    <row r="10" spans="2:11" s="4" customFormat="1" ht="12.75">
      <c r="B10" s="5">
        <v>1</v>
      </c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</row>
    <row r="11" spans="2:11" ht="51" customHeight="1">
      <c r="B11" s="60" t="s">
        <v>26</v>
      </c>
      <c r="C11" s="59" t="s">
        <v>17</v>
      </c>
      <c r="D11" s="60">
        <v>2018</v>
      </c>
      <c r="E11" s="60">
        <v>2020</v>
      </c>
      <c r="F11" s="6">
        <v>2018</v>
      </c>
      <c r="G11" s="7">
        <f>G14</f>
        <v>4909.237999999999</v>
      </c>
      <c r="H11" s="6">
        <f>H14</f>
        <v>481.55128</v>
      </c>
      <c r="I11" s="6">
        <f>I14</f>
        <v>4181.88072</v>
      </c>
      <c r="J11" s="7">
        <f aca="true" t="shared" si="0" ref="J11:K13">J14</f>
        <v>245.806</v>
      </c>
      <c r="K11" s="6">
        <f t="shared" si="0"/>
        <v>0</v>
      </c>
    </row>
    <row r="12" spans="2:11" ht="51" customHeight="1">
      <c r="B12" s="60"/>
      <c r="C12" s="60"/>
      <c r="D12" s="60"/>
      <c r="E12" s="60"/>
      <c r="F12" s="6">
        <v>2019</v>
      </c>
      <c r="G12" s="7">
        <f>G15</f>
        <v>1200</v>
      </c>
      <c r="H12" s="64" t="s">
        <v>27</v>
      </c>
      <c r="I12" s="64" t="s">
        <v>27</v>
      </c>
      <c r="J12" s="7">
        <f t="shared" si="0"/>
        <v>1200</v>
      </c>
      <c r="K12" s="6">
        <f t="shared" si="0"/>
        <v>0</v>
      </c>
    </row>
    <row r="13" spans="2:11" ht="51" customHeight="1">
      <c r="B13" s="60"/>
      <c r="C13" s="60"/>
      <c r="D13" s="60"/>
      <c r="E13" s="60"/>
      <c r="F13" s="6">
        <v>2020</v>
      </c>
      <c r="G13" s="7">
        <f>G16</f>
        <v>1400</v>
      </c>
      <c r="H13" s="65"/>
      <c r="I13" s="65"/>
      <c r="J13" s="7">
        <f t="shared" si="0"/>
        <v>1400</v>
      </c>
      <c r="K13" s="6">
        <f t="shared" si="0"/>
        <v>0</v>
      </c>
    </row>
    <row r="14" spans="2:11" ht="51" customHeight="1">
      <c r="B14" s="60" t="s">
        <v>28</v>
      </c>
      <c r="C14" s="59" t="s">
        <v>17</v>
      </c>
      <c r="D14" s="60">
        <v>2018</v>
      </c>
      <c r="E14" s="60">
        <v>2020</v>
      </c>
      <c r="F14" s="6">
        <v>2018</v>
      </c>
      <c r="G14" s="7">
        <f aca="true" t="shared" si="1" ref="G14:G28">SUM(H14:K14)</f>
        <v>4909.237999999999</v>
      </c>
      <c r="H14" s="6">
        <f>H17+H20+H23+H26</f>
        <v>481.55128</v>
      </c>
      <c r="I14" s="6">
        <f>I17+I20+I23+I26</f>
        <v>4181.88072</v>
      </c>
      <c r="J14" s="7">
        <f>J17+J20+J23+J26</f>
        <v>245.806</v>
      </c>
      <c r="K14" s="6">
        <f aca="true" t="shared" si="2" ref="J14:K16">K17+K20+K23+K26</f>
        <v>0</v>
      </c>
    </row>
    <row r="15" spans="2:11" ht="51" customHeight="1">
      <c r="B15" s="60"/>
      <c r="C15" s="60"/>
      <c r="D15" s="60"/>
      <c r="E15" s="60"/>
      <c r="F15" s="6">
        <v>2019</v>
      </c>
      <c r="G15" s="7">
        <f t="shared" si="1"/>
        <v>1200</v>
      </c>
      <c r="H15" s="64" t="s">
        <v>27</v>
      </c>
      <c r="I15" s="64" t="s">
        <v>27</v>
      </c>
      <c r="J15" s="7">
        <f t="shared" si="2"/>
        <v>1200</v>
      </c>
      <c r="K15" s="6">
        <f t="shared" si="2"/>
        <v>0</v>
      </c>
    </row>
    <row r="16" spans="2:11" ht="60.75" customHeight="1">
      <c r="B16" s="60"/>
      <c r="C16" s="60"/>
      <c r="D16" s="60"/>
      <c r="E16" s="60"/>
      <c r="F16" s="6">
        <v>2020</v>
      </c>
      <c r="G16" s="7">
        <f t="shared" si="1"/>
        <v>1400</v>
      </c>
      <c r="H16" s="65"/>
      <c r="I16" s="65"/>
      <c r="J16" s="7">
        <f t="shared" si="2"/>
        <v>1400</v>
      </c>
      <c r="K16" s="6">
        <f t="shared" si="2"/>
        <v>0</v>
      </c>
    </row>
    <row r="17" spans="2:11" ht="64.5" customHeight="1">
      <c r="B17" s="59" t="s">
        <v>29</v>
      </c>
      <c r="C17" s="59" t="s">
        <v>17</v>
      </c>
      <c r="D17" s="60">
        <v>2018</v>
      </c>
      <c r="E17" s="60">
        <v>2020</v>
      </c>
      <c r="F17" s="6">
        <v>2018</v>
      </c>
      <c r="G17" s="7">
        <f t="shared" si="1"/>
        <v>2912.238</v>
      </c>
      <c r="H17" s="6">
        <v>481.55128</v>
      </c>
      <c r="I17" s="6">
        <v>2284.68072</v>
      </c>
      <c r="J17" s="7">
        <v>146.006</v>
      </c>
      <c r="K17" s="6">
        <v>0</v>
      </c>
    </row>
    <row r="18" spans="2:11" ht="51" customHeight="1">
      <c r="B18" s="59"/>
      <c r="C18" s="59"/>
      <c r="D18" s="59"/>
      <c r="E18" s="59"/>
      <c r="F18" s="6">
        <v>2019</v>
      </c>
      <c r="G18" s="7">
        <f t="shared" si="1"/>
        <v>600</v>
      </c>
      <c r="H18" s="64" t="s">
        <v>27</v>
      </c>
      <c r="I18" s="64" t="s">
        <v>27</v>
      </c>
      <c r="J18" s="7">
        <v>600</v>
      </c>
      <c r="K18" s="6">
        <v>0</v>
      </c>
    </row>
    <row r="19" spans="2:11" ht="51" customHeight="1">
      <c r="B19" s="59"/>
      <c r="C19" s="59"/>
      <c r="D19" s="59"/>
      <c r="E19" s="59"/>
      <c r="F19" s="6">
        <v>2020</v>
      </c>
      <c r="G19" s="7">
        <f t="shared" si="1"/>
        <v>700</v>
      </c>
      <c r="H19" s="65"/>
      <c r="I19" s="65"/>
      <c r="J19" s="7">
        <v>700</v>
      </c>
      <c r="K19" s="6">
        <v>0</v>
      </c>
    </row>
    <row r="20" spans="2:11" ht="51" customHeight="1">
      <c r="B20" s="59" t="s">
        <v>30</v>
      </c>
      <c r="C20" s="59" t="s">
        <v>17</v>
      </c>
      <c r="D20" s="60">
        <v>2018</v>
      </c>
      <c r="E20" s="60">
        <v>2020</v>
      </c>
      <c r="F20" s="6">
        <v>2018</v>
      </c>
      <c r="G20" s="7">
        <f t="shared" si="1"/>
        <v>998.5</v>
      </c>
      <c r="H20" s="6">
        <v>0</v>
      </c>
      <c r="I20" s="6">
        <v>948.6</v>
      </c>
      <c r="J20" s="7">
        <v>49.9</v>
      </c>
      <c r="K20" s="6">
        <v>0</v>
      </c>
    </row>
    <row r="21" spans="2:11" ht="51" customHeight="1">
      <c r="B21" s="59"/>
      <c r="C21" s="59"/>
      <c r="D21" s="59"/>
      <c r="E21" s="59"/>
      <c r="F21" s="6">
        <v>2019</v>
      </c>
      <c r="G21" s="7">
        <f t="shared" si="1"/>
        <v>500</v>
      </c>
      <c r="H21" s="6">
        <v>0</v>
      </c>
      <c r="I21" s="64" t="s">
        <v>27</v>
      </c>
      <c r="J21" s="7">
        <v>500</v>
      </c>
      <c r="K21" s="6">
        <v>0</v>
      </c>
    </row>
    <row r="22" spans="2:11" ht="54" customHeight="1">
      <c r="B22" s="59"/>
      <c r="C22" s="59"/>
      <c r="D22" s="59"/>
      <c r="E22" s="59"/>
      <c r="F22" s="6">
        <v>2020</v>
      </c>
      <c r="G22" s="7">
        <f t="shared" si="1"/>
        <v>600</v>
      </c>
      <c r="H22" s="6">
        <v>0</v>
      </c>
      <c r="I22" s="65"/>
      <c r="J22" s="7">
        <v>600</v>
      </c>
      <c r="K22" s="6">
        <v>0</v>
      </c>
    </row>
    <row r="23" spans="2:11" ht="81.75" customHeight="1">
      <c r="B23" s="59" t="s">
        <v>31</v>
      </c>
      <c r="C23" s="59" t="s">
        <v>17</v>
      </c>
      <c r="D23" s="60">
        <v>2018</v>
      </c>
      <c r="E23" s="60">
        <v>2020</v>
      </c>
      <c r="F23" s="6">
        <v>2018</v>
      </c>
      <c r="G23" s="7">
        <f t="shared" si="1"/>
        <v>998.5</v>
      </c>
      <c r="H23" s="6">
        <v>0</v>
      </c>
      <c r="I23" s="6">
        <v>948.6</v>
      </c>
      <c r="J23" s="7">
        <v>49.9</v>
      </c>
      <c r="K23" s="6">
        <v>0</v>
      </c>
    </row>
    <row r="24" spans="2:11" ht="90.75" customHeight="1">
      <c r="B24" s="59"/>
      <c r="C24" s="59"/>
      <c r="D24" s="59"/>
      <c r="E24" s="59"/>
      <c r="F24" s="6">
        <v>2019</v>
      </c>
      <c r="G24" s="7">
        <f t="shared" si="1"/>
        <v>100</v>
      </c>
      <c r="H24" s="6">
        <v>0</v>
      </c>
      <c r="I24" s="64" t="s">
        <v>27</v>
      </c>
      <c r="J24" s="7">
        <v>100</v>
      </c>
      <c r="K24" s="6">
        <v>0</v>
      </c>
    </row>
    <row r="25" spans="2:11" ht="131.25" customHeight="1">
      <c r="B25" s="59"/>
      <c r="C25" s="59"/>
      <c r="D25" s="59"/>
      <c r="E25" s="59"/>
      <c r="F25" s="6">
        <v>2020</v>
      </c>
      <c r="G25" s="7">
        <f t="shared" si="1"/>
        <v>100</v>
      </c>
      <c r="H25" s="6">
        <v>0</v>
      </c>
      <c r="I25" s="65"/>
      <c r="J25" s="7">
        <v>100</v>
      </c>
      <c r="K25" s="6">
        <v>0</v>
      </c>
    </row>
    <row r="26" spans="2:11" ht="51" customHeight="1">
      <c r="B26" s="59" t="s">
        <v>32</v>
      </c>
      <c r="C26" s="59" t="s">
        <v>17</v>
      </c>
      <c r="D26" s="60">
        <v>2018</v>
      </c>
      <c r="E26" s="60">
        <v>2020</v>
      </c>
      <c r="F26" s="6">
        <v>2018</v>
      </c>
      <c r="G26" s="6">
        <f t="shared" si="1"/>
        <v>0</v>
      </c>
      <c r="H26" s="6">
        <v>0</v>
      </c>
      <c r="I26" s="6">
        <v>0</v>
      </c>
      <c r="J26" s="6">
        <v>0</v>
      </c>
      <c r="K26" s="6">
        <v>0</v>
      </c>
    </row>
    <row r="27" spans="2:11" ht="51" customHeight="1">
      <c r="B27" s="59"/>
      <c r="C27" s="59"/>
      <c r="D27" s="59"/>
      <c r="E27" s="59"/>
      <c r="F27" s="6">
        <v>2019</v>
      </c>
      <c r="G27" s="6">
        <f t="shared" si="1"/>
        <v>0</v>
      </c>
      <c r="H27" s="6">
        <v>0</v>
      </c>
      <c r="I27" s="6">
        <v>0</v>
      </c>
      <c r="J27" s="6">
        <v>0</v>
      </c>
      <c r="K27" s="6">
        <v>0</v>
      </c>
    </row>
    <row r="28" spans="2:11" ht="95.25" customHeight="1">
      <c r="B28" s="59"/>
      <c r="C28" s="59"/>
      <c r="D28" s="59"/>
      <c r="E28" s="59"/>
      <c r="F28" s="6">
        <v>2020</v>
      </c>
      <c r="G28" s="6">
        <f t="shared" si="1"/>
        <v>0</v>
      </c>
      <c r="H28" s="6">
        <v>0</v>
      </c>
      <c r="I28" s="6"/>
      <c r="J28" s="6"/>
      <c r="K28" s="6">
        <v>0</v>
      </c>
    </row>
    <row r="29" spans="2:11" ht="12.75">
      <c r="B29" s="10" t="s">
        <v>25</v>
      </c>
      <c r="C29" s="11"/>
      <c r="D29" s="11"/>
      <c r="E29" s="11"/>
      <c r="F29" s="11"/>
      <c r="G29" s="12">
        <f>SUM(G14:G16)</f>
        <v>7509.237999999999</v>
      </c>
      <c r="H29" s="12">
        <f>SUM(H14:H16)</f>
        <v>481.55128</v>
      </c>
      <c r="I29" s="12">
        <f>SUM(I14:I16)</f>
        <v>4181.88072</v>
      </c>
      <c r="J29" s="12">
        <f>SUM(J14:J16)</f>
        <v>2845.806</v>
      </c>
      <c r="K29" s="12">
        <f>SUM(K14:K16)</f>
        <v>0</v>
      </c>
    </row>
  </sheetData>
  <sheetProtection selectLockedCells="1" selectUnlockedCells="1"/>
  <mergeCells count="42">
    <mergeCell ref="J1:K1"/>
    <mergeCell ref="I2:K2"/>
    <mergeCell ref="B4:K4"/>
    <mergeCell ref="B5:K5"/>
    <mergeCell ref="B6:K6"/>
    <mergeCell ref="B8:B9"/>
    <mergeCell ref="C8:C9"/>
    <mergeCell ref="D8:E8"/>
    <mergeCell ref="F8:F9"/>
    <mergeCell ref="G8:K8"/>
    <mergeCell ref="H15:H16"/>
    <mergeCell ref="I15:I16"/>
    <mergeCell ref="B11:B13"/>
    <mergeCell ref="C11:C13"/>
    <mergeCell ref="D11:D13"/>
    <mergeCell ref="E11:E13"/>
    <mergeCell ref="H12:H13"/>
    <mergeCell ref="I12:I13"/>
    <mergeCell ref="B17:B19"/>
    <mergeCell ref="C17:C19"/>
    <mergeCell ref="D17:D19"/>
    <mergeCell ref="E17:E19"/>
    <mergeCell ref="B14:B16"/>
    <mergeCell ref="C14:C16"/>
    <mergeCell ref="D14:D16"/>
    <mergeCell ref="E14:E16"/>
    <mergeCell ref="D20:D22"/>
    <mergeCell ref="E20:E22"/>
    <mergeCell ref="B23:B25"/>
    <mergeCell ref="C23:C25"/>
    <mergeCell ref="D23:D25"/>
    <mergeCell ref="E23:E25"/>
    <mergeCell ref="B26:B28"/>
    <mergeCell ref="C26:C28"/>
    <mergeCell ref="D26:D28"/>
    <mergeCell ref="E26:E28"/>
    <mergeCell ref="I21:I22"/>
    <mergeCell ref="I18:I19"/>
    <mergeCell ref="H18:H19"/>
    <mergeCell ref="I24:I25"/>
    <mergeCell ref="B20:B22"/>
    <mergeCell ref="C20:C22"/>
  </mergeCells>
  <printOptions/>
  <pageMargins left="0.7875" right="0.7875" top="0.7875" bottom="0.7875" header="0.5118055555555555" footer="0.5118055555555555"/>
  <pageSetup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37"/>
  <sheetViews>
    <sheetView zoomScale="134" zoomScaleNormal="134" workbookViewId="0" topLeftCell="B19">
      <pane ySplit="1" topLeftCell="A21" activePane="bottomLeft" state="split"/>
      <selection pane="topLeft" activeCell="F8" sqref="B8:K9"/>
      <selection pane="bottomLeft" activeCell="M13" sqref="M13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5" width="11.57421875" style="0" customWidth="1"/>
    <col min="6" max="6" width="12.140625" style="0" bestFit="1" customWidth="1"/>
    <col min="7" max="7" width="14.57421875" style="0" customWidth="1"/>
    <col min="8" max="8" width="11.57421875" style="0" customWidth="1"/>
    <col min="9" max="9" width="12.140625" style="0" bestFit="1" customWidth="1"/>
    <col min="10" max="10" width="14.421875" style="0" bestFit="1" customWidth="1"/>
  </cols>
  <sheetData>
    <row r="1" spans="2:11" ht="12.75">
      <c r="B1" s="17"/>
      <c r="C1" s="17"/>
      <c r="D1" s="17"/>
      <c r="E1" s="17"/>
      <c r="F1" s="17"/>
      <c r="G1" s="17"/>
      <c r="H1" s="17"/>
      <c r="I1" s="68" t="s">
        <v>41</v>
      </c>
      <c r="J1" s="69"/>
      <c r="K1" s="69"/>
    </row>
    <row r="2" spans="2:11" ht="12.75">
      <c r="B2" s="17"/>
      <c r="C2" s="17"/>
      <c r="D2" s="17"/>
      <c r="E2" s="17"/>
      <c r="F2" s="17"/>
      <c r="G2" s="17"/>
      <c r="H2" s="17"/>
      <c r="I2" s="68" t="s">
        <v>36</v>
      </c>
      <c r="J2" s="69" t="s">
        <v>36</v>
      </c>
      <c r="K2" s="69"/>
    </row>
    <row r="3" spans="2:11" ht="12.75">
      <c r="B3" s="17"/>
      <c r="C3" s="17"/>
      <c r="D3" s="17"/>
      <c r="E3" s="17"/>
      <c r="F3" s="17"/>
      <c r="G3" s="17"/>
      <c r="H3" s="17"/>
      <c r="I3" s="68" t="s">
        <v>38</v>
      </c>
      <c r="J3" s="69" t="s">
        <v>37</v>
      </c>
      <c r="K3" s="69"/>
    </row>
    <row r="4" spans="2:11" ht="12.75">
      <c r="B4" s="17"/>
      <c r="C4" s="17"/>
      <c r="D4" s="17"/>
      <c r="E4" s="17"/>
      <c r="F4" s="17"/>
      <c r="G4" s="17"/>
      <c r="H4" s="17"/>
      <c r="I4" s="68" t="s">
        <v>42</v>
      </c>
      <c r="J4" s="69"/>
      <c r="K4" s="69"/>
    </row>
    <row r="5" spans="2:11" ht="12.75">
      <c r="B5" s="17"/>
      <c r="C5" s="17"/>
      <c r="D5" s="17"/>
      <c r="E5" s="17"/>
      <c r="F5" s="17"/>
      <c r="G5" s="17"/>
      <c r="H5" s="17"/>
      <c r="I5" s="68" t="s">
        <v>39</v>
      </c>
      <c r="J5" s="69"/>
      <c r="K5" s="69"/>
    </row>
    <row r="6" spans="2:11" ht="12.75">
      <c r="B6" s="17"/>
      <c r="C6" s="17"/>
      <c r="D6" s="17"/>
      <c r="E6" s="17"/>
      <c r="F6" s="17"/>
      <c r="G6" s="17"/>
      <c r="H6" s="17"/>
      <c r="I6" s="18"/>
      <c r="J6" s="70"/>
      <c r="K6" s="70"/>
    </row>
    <row r="7" spans="2:11" ht="12.75">
      <c r="B7" s="17"/>
      <c r="C7" s="17"/>
      <c r="D7" s="17"/>
      <c r="E7" s="17"/>
      <c r="F7" s="17"/>
      <c r="G7" s="17"/>
      <c r="H7" s="17"/>
      <c r="I7" s="67" t="s">
        <v>0</v>
      </c>
      <c r="J7" s="67"/>
      <c r="K7" s="67"/>
    </row>
    <row r="8" spans="2:11" ht="12.75">
      <c r="B8" s="17"/>
      <c r="C8" s="17"/>
      <c r="D8" s="17"/>
      <c r="E8" s="17"/>
      <c r="F8" s="17"/>
      <c r="G8" s="17"/>
      <c r="H8" s="17"/>
      <c r="I8" s="18"/>
      <c r="J8" s="17"/>
      <c r="K8" s="17"/>
    </row>
    <row r="9" spans="2:11" ht="12.75">
      <c r="B9" s="67" t="s">
        <v>1</v>
      </c>
      <c r="C9" s="67"/>
      <c r="D9" s="67"/>
      <c r="E9" s="67"/>
      <c r="F9" s="67"/>
      <c r="G9" s="67"/>
      <c r="H9" s="67"/>
      <c r="I9" s="67"/>
      <c r="J9" s="67"/>
      <c r="K9" s="67"/>
    </row>
    <row r="10" spans="2:11" ht="12.75">
      <c r="B10" s="67" t="s">
        <v>2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2:11" ht="12.75">
      <c r="B11" s="67" t="s">
        <v>3</v>
      </c>
      <c r="C11" s="67"/>
      <c r="D11" s="67"/>
      <c r="E11" s="67"/>
      <c r="F11" s="67"/>
      <c r="G11" s="67"/>
      <c r="H11" s="67"/>
      <c r="I11" s="67"/>
      <c r="J11" s="67"/>
      <c r="K11" s="67"/>
    </row>
    <row r="12" ht="6" customHeight="1"/>
    <row r="13" spans="2:11" ht="13.5" customHeight="1">
      <c r="B13" s="59" t="s">
        <v>4</v>
      </c>
      <c r="C13" s="59" t="s">
        <v>5</v>
      </c>
      <c r="D13" s="62" t="s">
        <v>6</v>
      </c>
      <c r="E13" s="62"/>
      <c r="F13" s="59" t="s">
        <v>7</v>
      </c>
      <c r="G13" s="62" t="s">
        <v>8</v>
      </c>
      <c r="H13" s="62"/>
      <c r="I13" s="62"/>
      <c r="J13" s="62"/>
      <c r="K13" s="62"/>
    </row>
    <row r="14" spans="2:11" ht="42.75" customHeight="1">
      <c r="B14" s="59"/>
      <c r="C14" s="59"/>
      <c r="D14" s="3" t="s">
        <v>9</v>
      </c>
      <c r="E14" s="3" t="s">
        <v>10</v>
      </c>
      <c r="F14" s="59"/>
      <c r="G14" s="3" t="s">
        <v>11</v>
      </c>
      <c r="H14" s="3" t="s">
        <v>12</v>
      </c>
      <c r="I14" s="3" t="s">
        <v>13</v>
      </c>
      <c r="J14" s="3" t="s">
        <v>14</v>
      </c>
      <c r="K14" s="3" t="s">
        <v>15</v>
      </c>
    </row>
    <row r="15" spans="2:11" s="4" customFormat="1" ht="12.7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</row>
    <row r="16" spans="2:11" ht="51" customHeight="1">
      <c r="B16" s="60" t="s">
        <v>26</v>
      </c>
      <c r="C16" s="59" t="s">
        <v>17</v>
      </c>
      <c r="D16" s="60">
        <v>2018</v>
      </c>
      <c r="E16" s="60">
        <v>2020</v>
      </c>
      <c r="F16" s="6">
        <v>2018</v>
      </c>
      <c r="G16" s="7">
        <f>G19</f>
        <v>20724.83863</v>
      </c>
      <c r="H16" s="6">
        <f>H19</f>
        <v>481.55128</v>
      </c>
      <c r="I16" s="6">
        <f>I19</f>
        <v>11807.753509999999</v>
      </c>
      <c r="J16" s="7">
        <f aca="true" t="shared" si="0" ref="J16:K18">J19</f>
        <v>7627.29158</v>
      </c>
      <c r="K16" s="6">
        <f t="shared" si="0"/>
        <v>808.24226</v>
      </c>
    </row>
    <row r="17" spans="2:11" ht="51" customHeight="1">
      <c r="B17" s="60"/>
      <c r="C17" s="60"/>
      <c r="D17" s="60"/>
      <c r="E17" s="60"/>
      <c r="F17" s="6">
        <v>2019</v>
      </c>
      <c r="G17" s="7">
        <f>G20</f>
        <v>1200</v>
      </c>
      <c r="H17" s="64" t="s">
        <v>27</v>
      </c>
      <c r="I17" s="64" t="s">
        <v>27</v>
      </c>
      <c r="J17" s="7">
        <f t="shared" si="0"/>
        <v>1200</v>
      </c>
      <c r="K17" s="6">
        <f t="shared" si="0"/>
        <v>0</v>
      </c>
    </row>
    <row r="18" spans="2:11" ht="51" customHeight="1">
      <c r="B18" s="60"/>
      <c r="C18" s="60"/>
      <c r="D18" s="60"/>
      <c r="E18" s="60"/>
      <c r="F18" s="6">
        <v>2020</v>
      </c>
      <c r="G18" s="7">
        <f>G21</f>
        <v>1400</v>
      </c>
      <c r="H18" s="65"/>
      <c r="I18" s="65"/>
      <c r="J18" s="7">
        <f t="shared" si="0"/>
        <v>1400</v>
      </c>
      <c r="K18" s="6">
        <f t="shared" si="0"/>
        <v>0</v>
      </c>
    </row>
    <row r="19" spans="2:11" ht="51" customHeight="1">
      <c r="B19" s="60" t="s">
        <v>28</v>
      </c>
      <c r="C19" s="59" t="s">
        <v>17</v>
      </c>
      <c r="D19" s="60">
        <v>2018</v>
      </c>
      <c r="E19" s="60">
        <v>2020</v>
      </c>
      <c r="F19" s="6">
        <v>2018</v>
      </c>
      <c r="G19" s="7">
        <f aca="true" t="shared" si="1" ref="G19:G36">SUM(H19:K19)</f>
        <v>20724.83863</v>
      </c>
      <c r="H19" s="6">
        <f>H22+H25+H28+H31+H34+H36</f>
        <v>481.55128</v>
      </c>
      <c r="I19" s="7">
        <f>I22+I25+I28+I31+I34+I35+I36</f>
        <v>11807.753509999999</v>
      </c>
      <c r="J19" s="7">
        <f>J22+J25+J28+J31+J34+J36+J35</f>
        <v>7627.29158</v>
      </c>
      <c r="K19" s="6">
        <f>K22+K25+K28+K31+K34+K35+K36</f>
        <v>808.24226</v>
      </c>
    </row>
    <row r="20" spans="2:11" ht="51" customHeight="1">
      <c r="B20" s="60"/>
      <c r="C20" s="60"/>
      <c r="D20" s="60"/>
      <c r="E20" s="60"/>
      <c r="F20" s="6">
        <v>2019</v>
      </c>
      <c r="G20" s="7">
        <f t="shared" si="1"/>
        <v>1200</v>
      </c>
      <c r="H20" s="64" t="s">
        <v>27</v>
      </c>
      <c r="I20" s="64" t="s">
        <v>27</v>
      </c>
      <c r="J20" s="7">
        <f>J23+J26+J29+J32</f>
        <v>1200</v>
      </c>
      <c r="K20" s="6">
        <f>K23+K26+K29+K32</f>
        <v>0</v>
      </c>
    </row>
    <row r="21" spans="2:11" ht="60.75" customHeight="1">
      <c r="B21" s="60"/>
      <c r="C21" s="60"/>
      <c r="D21" s="60"/>
      <c r="E21" s="60"/>
      <c r="F21" s="6">
        <v>2020</v>
      </c>
      <c r="G21" s="7">
        <f t="shared" si="1"/>
        <v>1400</v>
      </c>
      <c r="H21" s="65"/>
      <c r="I21" s="65"/>
      <c r="J21" s="7">
        <f>J24+J27+J30+J33</f>
        <v>1400</v>
      </c>
      <c r="K21" s="6">
        <f>K24+K27+K30+K33</f>
        <v>0</v>
      </c>
    </row>
    <row r="22" spans="2:11" ht="64.5" customHeight="1">
      <c r="B22" s="66" t="s">
        <v>35</v>
      </c>
      <c r="C22" s="59" t="s">
        <v>17</v>
      </c>
      <c r="D22" s="60">
        <v>2018</v>
      </c>
      <c r="E22" s="60">
        <v>2020</v>
      </c>
      <c r="F22" s="6">
        <v>2018</v>
      </c>
      <c r="G22" s="7">
        <f t="shared" si="1"/>
        <v>2912.238</v>
      </c>
      <c r="H22" s="6">
        <v>481.55128</v>
      </c>
      <c r="I22" s="6">
        <v>2284.68072</v>
      </c>
      <c r="J22" s="7">
        <v>146.006</v>
      </c>
      <c r="K22" s="6">
        <v>0</v>
      </c>
    </row>
    <row r="23" spans="2:11" ht="72" customHeight="1">
      <c r="B23" s="59"/>
      <c r="C23" s="59"/>
      <c r="D23" s="59"/>
      <c r="E23" s="59"/>
      <c r="F23" s="6">
        <v>2019</v>
      </c>
      <c r="G23" s="7">
        <f t="shared" si="1"/>
        <v>600</v>
      </c>
      <c r="H23" s="64" t="s">
        <v>27</v>
      </c>
      <c r="I23" s="64" t="s">
        <v>27</v>
      </c>
      <c r="J23" s="7">
        <v>600</v>
      </c>
      <c r="K23" s="6">
        <v>0</v>
      </c>
    </row>
    <row r="24" spans="2:11" ht="70.5" customHeight="1">
      <c r="B24" s="59"/>
      <c r="C24" s="59"/>
      <c r="D24" s="59"/>
      <c r="E24" s="59"/>
      <c r="F24" s="6">
        <v>2020</v>
      </c>
      <c r="G24" s="7">
        <f t="shared" si="1"/>
        <v>700</v>
      </c>
      <c r="H24" s="65"/>
      <c r="I24" s="65"/>
      <c r="J24" s="7">
        <v>700</v>
      </c>
      <c r="K24" s="6">
        <v>0</v>
      </c>
    </row>
    <row r="25" spans="2:11" ht="97.5" customHeight="1">
      <c r="B25" s="59" t="s">
        <v>30</v>
      </c>
      <c r="C25" s="59" t="s">
        <v>17</v>
      </c>
      <c r="D25" s="60">
        <v>2018</v>
      </c>
      <c r="E25" s="60">
        <v>2020</v>
      </c>
      <c r="F25" s="6">
        <v>2018</v>
      </c>
      <c r="G25" s="7">
        <f t="shared" si="1"/>
        <v>998.4816</v>
      </c>
      <c r="H25" s="6">
        <v>0</v>
      </c>
      <c r="I25" s="6">
        <v>948.55752</v>
      </c>
      <c r="J25" s="7">
        <v>49.92408</v>
      </c>
      <c r="K25" s="6">
        <v>0</v>
      </c>
    </row>
    <row r="26" spans="2:11" ht="82.5" customHeight="1">
      <c r="B26" s="59"/>
      <c r="C26" s="59"/>
      <c r="D26" s="59"/>
      <c r="E26" s="59"/>
      <c r="F26" s="6">
        <v>2019</v>
      </c>
      <c r="G26" s="7">
        <f t="shared" si="1"/>
        <v>500</v>
      </c>
      <c r="H26" s="6">
        <v>0</v>
      </c>
      <c r="I26" s="64" t="s">
        <v>27</v>
      </c>
      <c r="J26" s="7">
        <v>500</v>
      </c>
      <c r="K26" s="6">
        <v>0</v>
      </c>
    </row>
    <row r="27" spans="2:11" ht="114" customHeight="1">
      <c r="B27" s="59"/>
      <c r="C27" s="59"/>
      <c r="D27" s="59"/>
      <c r="E27" s="59"/>
      <c r="F27" s="6">
        <v>2020</v>
      </c>
      <c r="G27" s="7">
        <f t="shared" si="1"/>
        <v>600</v>
      </c>
      <c r="H27" s="6">
        <v>0</v>
      </c>
      <c r="I27" s="65"/>
      <c r="J27" s="7">
        <v>600</v>
      </c>
      <c r="K27" s="6">
        <v>0</v>
      </c>
    </row>
    <row r="28" spans="2:11" ht="58.5" customHeight="1">
      <c r="B28" s="59" t="s">
        <v>31</v>
      </c>
      <c r="C28" s="66" t="s">
        <v>17</v>
      </c>
      <c r="D28" s="60">
        <v>2018</v>
      </c>
      <c r="E28" s="60">
        <v>2020</v>
      </c>
      <c r="F28" s="6">
        <v>2018</v>
      </c>
      <c r="G28" s="7">
        <f t="shared" si="1"/>
        <v>998.4816</v>
      </c>
      <c r="H28" s="6">
        <v>0</v>
      </c>
      <c r="I28" s="6">
        <v>948.55752</v>
      </c>
      <c r="J28" s="7">
        <v>49.92408</v>
      </c>
      <c r="K28" s="6">
        <v>0</v>
      </c>
    </row>
    <row r="29" spans="2:11" ht="90.75" customHeight="1">
      <c r="B29" s="59"/>
      <c r="C29" s="59"/>
      <c r="D29" s="59"/>
      <c r="E29" s="59"/>
      <c r="F29" s="6">
        <v>2019</v>
      </c>
      <c r="G29" s="7">
        <f t="shared" si="1"/>
        <v>100</v>
      </c>
      <c r="H29" s="6">
        <v>0</v>
      </c>
      <c r="I29" s="64" t="s">
        <v>27</v>
      </c>
      <c r="J29" s="7">
        <v>100</v>
      </c>
      <c r="K29" s="6">
        <v>0</v>
      </c>
    </row>
    <row r="30" spans="2:11" ht="90.75" customHeight="1">
      <c r="B30" s="59"/>
      <c r="C30" s="59"/>
      <c r="D30" s="59"/>
      <c r="E30" s="59"/>
      <c r="F30" s="6">
        <v>2020</v>
      </c>
      <c r="G30" s="7">
        <f t="shared" si="1"/>
        <v>100</v>
      </c>
      <c r="H30" s="6">
        <v>0</v>
      </c>
      <c r="I30" s="65"/>
      <c r="J30" s="7">
        <v>100</v>
      </c>
      <c r="K30" s="6">
        <v>0</v>
      </c>
    </row>
    <row r="31" spans="2:11" ht="51" customHeight="1">
      <c r="B31" s="59" t="s">
        <v>32</v>
      </c>
      <c r="C31" s="59" t="s">
        <v>17</v>
      </c>
      <c r="D31" s="60">
        <v>2018</v>
      </c>
      <c r="E31" s="60">
        <v>2020</v>
      </c>
      <c r="F31" s="6">
        <v>2018</v>
      </c>
      <c r="G31" s="6">
        <f t="shared" si="1"/>
        <v>0</v>
      </c>
      <c r="H31" s="6">
        <v>0</v>
      </c>
      <c r="I31" s="6">
        <v>0</v>
      </c>
      <c r="J31" s="6">
        <v>0</v>
      </c>
      <c r="K31" s="6">
        <v>0</v>
      </c>
    </row>
    <row r="32" spans="2:11" ht="51" customHeight="1">
      <c r="B32" s="59"/>
      <c r="C32" s="59"/>
      <c r="D32" s="59"/>
      <c r="E32" s="59"/>
      <c r="F32" s="6">
        <v>2019</v>
      </c>
      <c r="G32" s="6">
        <f t="shared" si="1"/>
        <v>0</v>
      </c>
      <c r="H32" s="6">
        <v>0</v>
      </c>
      <c r="I32" s="6">
        <v>0</v>
      </c>
      <c r="J32" s="6">
        <v>0</v>
      </c>
      <c r="K32" s="6">
        <v>0</v>
      </c>
    </row>
    <row r="33" spans="2:11" ht="117" customHeight="1">
      <c r="B33" s="59"/>
      <c r="C33" s="59"/>
      <c r="D33" s="59"/>
      <c r="E33" s="59"/>
      <c r="F33" s="6">
        <v>2020</v>
      </c>
      <c r="G33" s="6">
        <f t="shared" si="1"/>
        <v>0</v>
      </c>
      <c r="H33" s="6">
        <v>0</v>
      </c>
      <c r="I33" s="6">
        <v>0</v>
      </c>
      <c r="J33" s="6">
        <v>0</v>
      </c>
      <c r="K33" s="6">
        <v>0</v>
      </c>
    </row>
    <row r="34" spans="2:11" ht="218.25" customHeight="1">
      <c r="B34" s="13" t="s">
        <v>33</v>
      </c>
      <c r="C34" s="2" t="s">
        <v>17</v>
      </c>
      <c r="D34" s="2">
        <v>2018</v>
      </c>
      <c r="E34" s="2">
        <v>2018</v>
      </c>
      <c r="F34" s="2">
        <v>2018</v>
      </c>
      <c r="G34" s="14">
        <f t="shared" si="1"/>
        <v>4387.6487</v>
      </c>
      <c r="H34" s="15">
        <v>0</v>
      </c>
      <c r="I34" s="14">
        <v>0</v>
      </c>
      <c r="J34" s="14">
        <v>3579.40644</v>
      </c>
      <c r="K34" s="15">
        <v>808.24226</v>
      </c>
    </row>
    <row r="35" spans="2:11" ht="199.5" customHeight="1">
      <c r="B35" s="13" t="s">
        <v>34</v>
      </c>
      <c r="C35" s="2" t="s">
        <v>17</v>
      </c>
      <c r="D35" s="2">
        <v>2018</v>
      </c>
      <c r="E35" s="2">
        <v>2018</v>
      </c>
      <c r="F35" s="2">
        <v>2018</v>
      </c>
      <c r="G35" s="14">
        <f>SUM(H35:K35)</f>
        <v>3802.03098</v>
      </c>
      <c r="H35" s="15">
        <v>0</v>
      </c>
      <c r="I35" s="15">
        <v>0</v>
      </c>
      <c r="J35" s="14">
        <v>3802.03098</v>
      </c>
      <c r="K35" s="15">
        <v>0</v>
      </c>
    </row>
    <row r="36" spans="2:11" ht="199.5" customHeight="1">
      <c r="B36" s="13" t="s">
        <v>40</v>
      </c>
      <c r="C36" s="2" t="s">
        <v>17</v>
      </c>
      <c r="D36" s="2">
        <v>2018</v>
      </c>
      <c r="E36" s="2">
        <v>2018</v>
      </c>
      <c r="F36" s="2">
        <v>2018</v>
      </c>
      <c r="G36" s="14">
        <f t="shared" si="1"/>
        <v>7625.95775</v>
      </c>
      <c r="H36" s="15">
        <v>0</v>
      </c>
      <c r="I36" s="14">
        <v>7625.95775</v>
      </c>
      <c r="J36" s="14">
        <v>0</v>
      </c>
      <c r="K36" s="15">
        <v>0</v>
      </c>
    </row>
    <row r="37" spans="2:11" ht="12.75">
      <c r="B37" s="10" t="s">
        <v>25</v>
      </c>
      <c r="C37" s="11"/>
      <c r="D37" s="11"/>
      <c r="E37" s="11"/>
      <c r="F37" s="16"/>
      <c r="G37" s="12">
        <f>SUM(G19:G21)</f>
        <v>23324.83863</v>
      </c>
      <c r="H37" s="12">
        <f>SUM(H19:H21)</f>
        <v>481.55128</v>
      </c>
      <c r="I37" s="12">
        <f>SUM(I19:I21)</f>
        <v>11807.753509999999</v>
      </c>
      <c r="J37" s="12">
        <f>SUM(J19:J21)</f>
        <v>10227.291580000001</v>
      </c>
      <c r="K37" s="12">
        <f>SUM(K19:K21)</f>
        <v>808.24226</v>
      </c>
    </row>
  </sheetData>
  <sheetProtection selectLockedCells="1" selectUnlockedCells="1"/>
  <mergeCells count="47">
    <mergeCell ref="I1:K1"/>
    <mergeCell ref="I2:K2"/>
    <mergeCell ref="I3:K3"/>
    <mergeCell ref="I4:K4"/>
    <mergeCell ref="I5:K5"/>
    <mergeCell ref="J6:K6"/>
    <mergeCell ref="I7:K7"/>
    <mergeCell ref="B9:K9"/>
    <mergeCell ref="B10:K10"/>
    <mergeCell ref="B11:K11"/>
    <mergeCell ref="B13:B14"/>
    <mergeCell ref="C13:C14"/>
    <mergeCell ref="D13:E13"/>
    <mergeCell ref="F13:F14"/>
    <mergeCell ref="G13:K13"/>
    <mergeCell ref="B16:B18"/>
    <mergeCell ref="C16:C18"/>
    <mergeCell ref="D16:D18"/>
    <mergeCell ref="E16:E18"/>
    <mergeCell ref="H17:H18"/>
    <mergeCell ref="I17:I18"/>
    <mergeCell ref="B19:B21"/>
    <mergeCell ref="C19:C21"/>
    <mergeCell ref="D19:D21"/>
    <mergeCell ref="E19:E21"/>
    <mergeCell ref="H20:H21"/>
    <mergeCell ref="I20:I21"/>
    <mergeCell ref="B22:B24"/>
    <mergeCell ref="C22:C24"/>
    <mergeCell ref="D22:D24"/>
    <mergeCell ref="E22:E24"/>
    <mergeCell ref="H23:H24"/>
    <mergeCell ref="I23:I24"/>
    <mergeCell ref="I26:I27"/>
    <mergeCell ref="B28:B30"/>
    <mergeCell ref="C28:C30"/>
    <mergeCell ref="D28:D30"/>
    <mergeCell ref="E28:E30"/>
    <mergeCell ref="I29:I30"/>
    <mergeCell ref="B31:B33"/>
    <mergeCell ref="C31:C33"/>
    <mergeCell ref="D31:D33"/>
    <mergeCell ref="E31:E33"/>
    <mergeCell ref="B25:B27"/>
    <mergeCell ref="C25:C27"/>
    <mergeCell ref="D25:D27"/>
    <mergeCell ref="E25:E27"/>
  </mergeCells>
  <printOptions/>
  <pageMargins left="0.7875" right="0.7875" top="0.7875" bottom="0.7875" header="0.5118055555555555" footer="0.511805555555555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57"/>
  <sheetViews>
    <sheetView zoomScaleSheetLayoutView="50" workbookViewId="0" topLeftCell="B19">
      <pane ySplit="1" topLeftCell="A37" activePane="bottomLeft" state="split"/>
      <selection pane="topLeft" activeCell="B8" sqref="B8:K9"/>
      <selection pane="bottomLeft" activeCell="N42" sqref="N42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5" width="11.8515625" style="0" bestFit="1" customWidth="1"/>
    <col min="6" max="6" width="12.57421875" style="0" bestFit="1" customWidth="1"/>
    <col min="7" max="7" width="14.57421875" style="0" customWidth="1"/>
    <col min="8" max="8" width="13.8515625" style="0" bestFit="1" customWidth="1"/>
    <col min="9" max="10" width="17.00390625" style="0" bestFit="1" customWidth="1"/>
    <col min="11" max="11" width="13.8515625" style="0" bestFit="1" customWidth="1"/>
    <col min="12" max="12" width="13.28125" style="0" bestFit="1" customWidth="1"/>
  </cols>
  <sheetData>
    <row r="1" spans="2:11" ht="12.75">
      <c r="B1" s="17"/>
      <c r="C1" s="17"/>
      <c r="D1" s="17"/>
      <c r="E1" s="17"/>
      <c r="F1" s="17"/>
      <c r="G1" s="17"/>
      <c r="H1" s="17"/>
      <c r="I1" s="68" t="s">
        <v>41</v>
      </c>
      <c r="J1" s="69"/>
      <c r="K1" s="69"/>
    </row>
    <row r="2" spans="2:11" ht="12.75">
      <c r="B2" s="17"/>
      <c r="C2" s="17"/>
      <c r="D2" s="17"/>
      <c r="E2" s="17"/>
      <c r="F2" s="17"/>
      <c r="G2" s="17"/>
      <c r="H2" s="17"/>
      <c r="I2" s="68" t="s">
        <v>36</v>
      </c>
      <c r="J2" s="69" t="s">
        <v>36</v>
      </c>
      <c r="K2" s="69"/>
    </row>
    <row r="3" spans="2:11" ht="12.75">
      <c r="B3" s="17"/>
      <c r="C3" s="17"/>
      <c r="D3" s="17"/>
      <c r="E3" s="17"/>
      <c r="F3" s="17"/>
      <c r="G3" s="17"/>
      <c r="H3" s="17"/>
      <c r="I3" s="68" t="s">
        <v>38</v>
      </c>
      <c r="J3" s="69" t="s">
        <v>37</v>
      </c>
      <c r="K3" s="69"/>
    </row>
    <row r="4" spans="2:11" ht="12.75">
      <c r="B4" s="17"/>
      <c r="C4" s="17"/>
      <c r="D4" s="17"/>
      <c r="E4" s="17"/>
      <c r="F4" s="17"/>
      <c r="G4" s="17"/>
      <c r="H4" s="17"/>
      <c r="I4" s="68" t="s">
        <v>64</v>
      </c>
      <c r="J4" s="69"/>
      <c r="K4" s="69"/>
    </row>
    <row r="5" spans="2:11" ht="12.75">
      <c r="B5" s="17"/>
      <c r="C5" s="17"/>
      <c r="D5" s="17"/>
      <c r="E5" s="17"/>
      <c r="F5" s="17"/>
      <c r="G5" s="17"/>
      <c r="H5" s="17"/>
      <c r="I5" s="68" t="s">
        <v>45</v>
      </c>
      <c r="J5" s="69"/>
      <c r="K5" s="69"/>
    </row>
    <row r="6" spans="2:11" ht="12.75">
      <c r="B6" s="17"/>
      <c r="C6" s="17"/>
      <c r="D6" s="17"/>
      <c r="E6" s="17"/>
      <c r="F6" s="17"/>
      <c r="G6" s="17"/>
      <c r="H6" s="17"/>
      <c r="I6" s="18"/>
      <c r="J6" s="70"/>
      <c r="K6" s="70"/>
    </row>
    <row r="7" spans="2:11" ht="12.75">
      <c r="B7" s="17"/>
      <c r="C7" s="17"/>
      <c r="D7" s="17"/>
      <c r="E7" s="17"/>
      <c r="F7" s="17"/>
      <c r="G7" s="17"/>
      <c r="H7" s="17"/>
      <c r="I7" s="67" t="s">
        <v>0</v>
      </c>
      <c r="J7" s="67"/>
      <c r="K7" s="67"/>
    </row>
    <row r="8" spans="3:11" ht="12.75">
      <c r="C8" s="17"/>
      <c r="D8" s="17"/>
      <c r="E8" s="17"/>
      <c r="F8" s="17"/>
      <c r="G8" s="17"/>
      <c r="H8" s="17"/>
      <c r="I8" s="18"/>
      <c r="J8" s="17"/>
      <c r="K8" s="17"/>
    </row>
    <row r="9" spans="2:11" ht="12.75">
      <c r="B9" s="77" t="s">
        <v>1</v>
      </c>
      <c r="C9" s="67"/>
      <c r="D9" s="67"/>
      <c r="E9" s="67"/>
      <c r="F9" s="67"/>
      <c r="G9" s="67"/>
      <c r="H9" s="67"/>
      <c r="I9" s="67"/>
      <c r="J9" s="67"/>
      <c r="K9" s="67"/>
    </row>
    <row r="10" spans="2:11" ht="12.75">
      <c r="B10" s="67" t="s">
        <v>2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2:11" ht="12.75">
      <c r="B11" s="67" t="s">
        <v>3</v>
      </c>
      <c r="C11" s="67"/>
      <c r="D11" s="67"/>
      <c r="E11" s="67"/>
      <c r="F11" s="67"/>
      <c r="G11" s="67"/>
      <c r="H11" s="67"/>
      <c r="I11" s="67"/>
      <c r="J11" s="67"/>
      <c r="K11" s="67"/>
    </row>
    <row r="12" ht="6" customHeight="1"/>
    <row r="13" spans="2:11" ht="13.5" customHeight="1">
      <c r="B13" s="59" t="s">
        <v>4</v>
      </c>
      <c r="C13" s="59" t="s">
        <v>5</v>
      </c>
      <c r="D13" s="62" t="s">
        <v>6</v>
      </c>
      <c r="E13" s="62"/>
      <c r="F13" s="59" t="s">
        <v>7</v>
      </c>
      <c r="G13" s="62" t="s">
        <v>8</v>
      </c>
      <c r="H13" s="62"/>
      <c r="I13" s="62"/>
      <c r="J13" s="62"/>
      <c r="K13" s="62"/>
    </row>
    <row r="14" spans="2:11" ht="42.75" customHeight="1">
      <c r="B14" s="59"/>
      <c r="C14" s="59"/>
      <c r="D14" s="3" t="s">
        <v>9</v>
      </c>
      <c r="E14" s="3" t="s">
        <v>10</v>
      </c>
      <c r="F14" s="59"/>
      <c r="G14" s="3" t="s">
        <v>11</v>
      </c>
      <c r="H14" s="3" t="s">
        <v>12</v>
      </c>
      <c r="I14" s="3" t="s">
        <v>13</v>
      </c>
      <c r="J14" s="3" t="s">
        <v>14</v>
      </c>
      <c r="K14" s="3" t="s">
        <v>15</v>
      </c>
    </row>
    <row r="15" spans="2:11" s="4" customFormat="1" ht="12.7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</row>
    <row r="16" spans="2:11" ht="51" customHeight="1">
      <c r="B16" s="60" t="s">
        <v>26</v>
      </c>
      <c r="C16" s="59" t="s">
        <v>17</v>
      </c>
      <c r="D16" s="60">
        <v>2018</v>
      </c>
      <c r="E16" s="60">
        <v>2020</v>
      </c>
      <c r="F16" s="6">
        <v>2018</v>
      </c>
      <c r="G16" s="40">
        <f>G20</f>
        <v>20724.83863</v>
      </c>
      <c r="H16" s="29">
        <f>H20</f>
        <v>481.55128</v>
      </c>
      <c r="I16" s="29">
        <f>I20</f>
        <v>11807.753509999999</v>
      </c>
      <c r="J16" s="29">
        <f aca="true" t="shared" si="0" ref="H16:K18">J20</f>
        <v>7627.29158</v>
      </c>
      <c r="K16" s="29">
        <f t="shared" si="0"/>
        <v>808.24226</v>
      </c>
    </row>
    <row r="17" spans="2:11" ht="51" customHeight="1">
      <c r="B17" s="60"/>
      <c r="C17" s="60"/>
      <c r="D17" s="60"/>
      <c r="E17" s="60"/>
      <c r="F17" s="6">
        <v>2019</v>
      </c>
      <c r="G17" s="40">
        <f>G21</f>
        <v>38144.94973</v>
      </c>
      <c r="H17" s="29">
        <f t="shared" si="0"/>
        <v>457.10121</v>
      </c>
      <c r="I17" s="29">
        <f t="shared" si="0"/>
        <v>29440.182389999998</v>
      </c>
      <c r="J17" s="29">
        <f t="shared" si="0"/>
        <v>8247.66613</v>
      </c>
      <c r="K17" s="29">
        <v>0</v>
      </c>
    </row>
    <row r="18" spans="2:11" ht="65.25" customHeight="1">
      <c r="B18" s="60"/>
      <c r="C18" s="60"/>
      <c r="D18" s="60"/>
      <c r="E18" s="60"/>
      <c r="F18" s="6">
        <v>2020</v>
      </c>
      <c r="G18" s="30">
        <f>G22</f>
        <v>890.1</v>
      </c>
      <c r="H18" s="28" t="s">
        <v>27</v>
      </c>
      <c r="I18" s="28" t="s">
        <v>27</v>
      </c>
      <c r="J18" s="29">
        <f t="shared" si="0"/>
        <v>890.1</v>
      </c>
      <c r="K18" s="29">
        <f t="shared" si="0"/>
        <v>0</v>
      </c>
    </row>
    <row r="19" spans="2:12" ht="24" customHeight="1">
      <c r="B19" s="19" t="s">
        <v>43</v>
      </c>
      <c r="C19" s="19"/>
      <c r="D19" s="19"/>
      <c r="E19" s="19"/>
      <c r="F19" s="6"/>
      <c r="G19" s="31">
        <f>SUM(G16:G18)</f>
        <v>59759.88836</v>
      </c>
      <c r="H19" s="32">
        <f>H16+H17</f>
        <v>938.65249</v>
      </c>
      <c r="I19" s="33">
        <f>SUM(I16:I18)</f>
        <v>41247.9359</v>
      </c>
      <c r="J19" s="33">
        <f>SUM(J16:J18)</f>
        <v>16765.057709999997</v>
      </c>
      <c r="K19" s="33">
        <f>SUM(K16:K18)</f>
        <v>808.24226</v>
      </c>
      <c r="L19" s="23"/>
    </row>
    <row r="20" spans="2:11" ht="79.5" customHeight="1">
      <c r="B20" s="60" t="s">
        <v>28</v>
      </c>
      <c r="C20" s="59" t="s">
        <v>17</v>
      </c>
      <c r="D20" s="60">
        <v>2018</v>
      </c>
      <c r="E20" s="60">
        <v>2020</v>
      </c>
      <c r="F20" s="6">
        <v>2018</v>
      </c>
      <c r="G20" s="40">
        <f>SUM(H20:K20)</f>
        <v>20724.83863</v>
      </c>
      <c r="H20" s="29">
        <f>H24+H29+H34++H39+H44++H48+H51</f>
        <v>481.55128</v>
      </c>
      <c r="I20" s="29">
        <f>I24+I29+I34+I39+I44++I48+I51</f>
        <v>11807.753509999999</v>
      </c>
      <c r="J20" s="29">
        <f>J24+J29+J34+J39+J44+J48+J51</f>
        <v>7627.29158</v>
      </c>
      <c r="K20" s="29">
        <f>K24+K29+K34+K39+K44+K48+K51</f>
        <v>808.24226</v>
      </c>
    </row>
    <row r="21" spans="2:11" ht="81" customHeight="1">
      <c r="B21" s="60"/>
      <c r="C21" s="60"/>
      <c r="D21" s="60"/>
      <c r="E21" s="60"/>
      <c r="F21" s="6">
        <v>2019</v>
      </c>
      <c r="G21" s="40">
        <f>SUM(H21:K21)</f>
        <v>38144.94973</v>
      </c>
      <c r="H21" s="34">
        <f>H26+H31+H36+H41+H49+H53</f>
        <v>457.10121</v>
      </c>
      <c r="I21" s="34">
        <f>I26+I41+I49+I53</f>
        <v>29440.182389999998</v>
      </c>
      <c r="J21" s="29">
        <f>J26+J31+J36+J41+J49+J53</f>
        <v>8247.66613</v>
      </c>
      <c r="K21" s="29">
        <f>K26+K31+K36+K41+K49+K53</f>
        <v>0</v>
      </c>
    </row>
    <row r="22" spans="2:11" ht="77.25" customHeight="1">
      <c r="B22" s="60"/>
      <c r="C22" s="60"/>
      <c r="D22" s="60"/>
      <c r="E22" s="60"/>
      <c r="F22" s="6">
        <v>2020</v>
      </c>
      <c r="G22" s="29">
        <f>SUM(H22:K22)</f>
        <v>890.1</v>
      </c>
      <c r="H22" s="28" t="s">
        <v>27</v>
      </c>
      <c r="I22" s="28" t="s">
        <v>27</v>
      </c>
      <c r="J22" s="29">
        <f>J27+J32+J37+J42</f>
        <v>890.1</v>
      </c>
      <c r="K22" s="29">
        <f>K27+K32+K37+K42</f>
        <v>0</v>
      </c>
    </row>
    <row r="23" spans="2:12" ht="33.75" customHeight="1">
      <c r="B23" s="19" t="s">
        <v>43</v>
      </c>
      <c r="C23" s="19"/>
      <c r="D23" s="19"/>
      <c r="E23" s="19"/>
      <c r="F23" s="6"/>
      <c r="G23" s="31">
        <f>SUM(H23:K23)</f>
        <v>59759.888360000004</v>
      </c>
      <c r="H23" s="32">
        <f>H55</f>
        <v>938.65249</v>
      </c>
      <c r="I23" s="32">
        <f>I55</f>
        <v>41247.935900000004</v>
      </c>
      <c r="J23" s="33">
        <f>J55</f>
        <v>16765.05771</v>
      </c>
      <c r="K23" s="33">
        <f>K55</f>
        <v>808.24226</v>
      </c>
      <c r="L23" s="23"/>
    </row>
    <row r="24" spans="2:12" ht="30" customHeight="1">
      <c r="B24" s="27" t="s">
        <v>46</v>
      </c>
      <c r="C24" s="81" t="s">
        <v>17</v>
      </c>
      <c r="D24" s="84">
        <v>2018</v>
      </c>
      <c r="E24" s="78">
        <v>2020</v>
      </c>
      <c r="F24" s="80">
        <v>2018</v>
      </c>
      <c r="G24" s="75">
        <f>SUM(H24:K25)</f>
        <v>2912.238</v>
      </c>
      <c r="H24" s="75">
        <v>481.55128</v>
      </c>
      <c r="I24" s="75">
        <v>2284.68072</v>
      </c>
      <c r="J24" s="75">
        <v>146.006</v>
      </c>
      <c r="K24" s="75">
        <v>0</v>
      </c>
      <c r="L24" s="23"/>
    </row>
    <row r="25" spans="2:11" ht="153" customHeight="1">
      <c r="B25" s="13" t="s">
        <v>47</v>
      </c>
      <c r="C25" s="82"/>
      <c r="D25" s="85"/>
      <c r="E25" s="79"/>
      <c r="F25" s="74"/>
      <c r="G25" s="76"/>
      <c r="H25" s="76"/>
      <c r="I25" s="76"/>
      <c r="J25" s="76"/>
      <c r="K25" s="76"/>
    </row>
    <row r="26" spans="2:11" ht="78" customHeight="1">
      <c r="B26" s="87" t="s">
        <v>63</v>
      </c>
      <c r="C26" s="82"/>
      <c r="D26" s="85"/>
      <c r="E26" s="79"/>
      <c r="F26" s="6">
        <v>2019</v>
      </c>
      <c r="G26" s="29">
        <f>SUM(H26:K26)</f>
        <v>4828.049999999999</v>
      </c>
      <c r="H26" s="35">
        <v>457.10121</v>
      </c>
      <c r="I26" s="35">
        <v>4124.71779</v>
      </c>
      <c r="J26" s="29">
        <v>246.231</v>
      </c>
      <c r="K26" s="29">
        <v>0</v>
      </c>
    </row>
    <row r="27" spans="2:11" ht="241.5" customHeight="1">
      <c r="B27" s="88"/>
      <c r="C27" s="83"/>
      <c r="D27" s="86"/>
      <c r="E27" s="65"/>
      <c r="F27" s="6">
        <v>2020</v>
      </c>
      <c r="G27" s="29">
        <f>SUM(H27:K27)</f>
        <v>394</v>
      </c>
      <c r="H27" s="26" t="s">
        <v>27</v>
      </c>
      <c r="I27" s="26" t="s">
        <v>27</v>
      </c>
      <c r="J27" s="29">
        <v>394</v>
      </c>
      <c r="K27" s="29">
        <v>0</v>
      </c>
    </row>
    <row r="28" spans="2:11" ht="34.5" customHeight="1">
      <c r="B28" s="19" t="s">
        <v>43</v>
      </c>
      <c r="C28" s="2"/>
      <c r="D28" s="2"/>
      <c r="E28" s="2"/>
      <c r="F28" s="6"/>
      <c r="G28" s="31">
        <f>SUM(G24:G27)</f>
        <v>8134.287999999999</v>
      </c>
      <c r="H28" s="32">
        <f>SUM(H24:H27)</f>
        <v>938.65249</v>
      </c>
      <c r="I28" s="32">
        <f>SUM(I24:I27)</f>
        <v>6409.398509999999</v>
      </c>
      <c r="J28" s="33">
        <f>SUM(J24:J27)</f>
        <v>786.237</v>
      </c>
      <c r="K28" s="33">
        <f>SUM(K24:K27)</f>
        <v>0</v>
      </c>
    </row>
    <row r="29" spans="2:11" ht="35.25" customHeight="1">
      <c r="B29" s="27" t="s">
        <v>48</v>
      </c>
      <c r="C29" s="71" t="s">
        <v>17</v>
      </c>
      <c r="D29" s="78">
        <v>2018</v>
      </c>
      <c r="E29" s="78">
        <v>2020</v>
      </c>
      <c r="F29" s="80">
        <v>2018</v>
      </c>
      <c r="G29" s="75">
        <f>K29+J29+I29+H29</f>
        <v>998.4816</v>
      </c>
      <c r="H29" s="75">
        <v>0</v>
      </c>
      <c r="I29" s="75">
        <v>948.55752</v>
      </c>
      <c r="J29" s="75">
        <v>49.92408</v>
      </c>
      <c r="K29" s="75">
        <v>0</v>
      </c>
    </row>
    <row r="30" spans="2:11" ht="156.75" customHeight="1">
      <c r="B30" s="13" t="s">
        <v>53</v>
      </c>
      <c r="C30" s="79"/>
      <c r="D30" s="79"/>
      <c r="E30" s="79"/>
      <c r="F30" s="74"/>
      <c r="G30" s="76"/>
      <c r="H30" s="76"/>
      <c r="I30" s="76"/>
      <c r="J30" s="76"/>
      <c r="K30" s="76"/>
    </row>
    <row r="31" spans="2:11" ht="129.75" customHeight="1">
      <c r="B31" s="64" t="s">
        <v>49</v>
      </c>
      <c r="C31" s="79"/>
      <c r="D31" s="79"/>
      <c r="E31" s="79"/>
      <c r="F31" s="6">
        <v>2019</v>
      </c>
      <c r="G31" s="29">
        <f>SUM(H31:K31)</f>
        <v>386</v>
      </c>
      <c r="H31" s="29">
        <v>0</v>
      </c>
      <c r="I31" s="64" t="s">
        <v>27</v>
      </c>
      <c r="J31" s="29">
        <v>386</v>
      </c>
      <c r="K31" s="29">
        <v>0</v>
      </c>
    </row>
    <row r="32" spans="2:11" ht="115.5" customHeight="1">
      <c r="B32" s="65"/>
      <c r="C32" s="65"/>
      <c r="D32" s="65"/>
      <c r="E32" s="65"/>
      <c r="F32" s="6">
        <v>2020</v>
      </c>
      <c r="G32" s="29">
        <f>SUM(H32:K32)</f>
        <v>394</v>
      </c>
      <c r="H32" s="29">
        <v>0</v>
      </c>
      <c r="I32" s="65"/>
      <c r="J32" s="29">
        <v>394</v>
      </c>
      <c r="K32" s="29">
        <v>0</v>
      </c>
    </row>
    <row r="33" spans="2:11" ht="32.25" customHeight="1">
      <c r="B33" s="19" t="s">
        <v>43</v>
      </c>
      <c r="C33" s="2"/>
      <c r="D33" s="2"/>
      <c r="E33" s="2"/>
      <c r="F33" s="6"/>
      <c r="G33" s="31">
        <f>SUM(G29:G32)</f>
        <v>1778.4816</v>
      </c>
      <c r="H33" s="32">
        <f>SUM(H29:H32)</f>
        <v>0</v>
      </c>
      <c r="I33" s="32">
        <f>SUM(I29:I32)</f>
        <v>948.55752</v>
      </c>
      <c r="J33" s="33">
        <f>SUM(J29:J32)</f>
        <v>829.92408</v>
      </c>
      <c r="K33" s="33">
        <f>SUM(K29:K32)</f>
        <v>0</v>
      </c>
    </row>
    <row r="34" spans="2:11" ht="28.5" customHeight="1">
      <c r="B34" s="27" t="s">
        <v>50</v>
      </c>
      <c r="C34" s="64" t="s">
        <v>17</v>
      </c>
      <c r="D34" s="78">
        <v>2018</v>
      </c>
      <c r="E34" s="78">
        <v>2020</v>
      </c>
      <c r="F34" s="80">
        <v>2018</v>
      </c>
      <c r="G34" s="75">
        <f>SUM(H34:K35)</f>
        <v>998.4816</v>
      </c>
      <c r="H34" s="75">
        <v>0</v>
      </c>
      <c r="I34" s="75">
        <v>948.55752</v>
      </c>
      <c r="J34" s="75">
        <v>49.92408</v>
      </c>
      <c r="K34" s="75">
        <v>0</v>
      </c>
    </row>
    <row r="35" spans="2:11" ht="229.5" customHeight="1">
      <c r="B35" s="13" t="s">
        <v>52</v>
      </c>
      <c r="C35" s="79"/>
      <c r="D35" s="79"/>
      <c r="E35" s="79"/>
      <c r="F35" s="74"/>
      <c r="G35" s="76"/>
      <c r="H35" s="76"/>
      <c r="I35" s="76"/>
      <c r="J35" s="76"/>
      <c r="K35" s="76"/>
    </row>
    <row r="36" spans="2:11" ht="117.75" customHeight="1">
      <c r="B36" s="64" t="s">
        <v>51</v>
      </c>
      <c r="C36" s="79"/>
      <c r="D36" s="79"/>
      <c r="E36" s="79"/>
      <c r="F36" s="6">
        <v>2019</v>
      </c>
      <c r="G36" s="29">
        <f>SUM(H36:K36)</f>
        <v>100</v>
      </c>
      <c r="H36" s="29">
        <v>0</v>
      </c>
      <c r="I36" s="64" t="s">
        <v>27</v>
      </c>
      <c r="J36" s="29">
        <v>100</v>
      </c>
      <c r="K36" s="29">
        <v>0</v>
      </c>
    </row>
    <row r="37" spans="2:11" ht="119.25" customHeight="1">
      <c r="B37" s="65"/>
      <c r="C37" s="65"/>
      <c r="D37" s="65"/>
      <c r="E37" s="65"/>
      <c r="F37" s="6">
        <v>2020</v>
      </c>
      <c r="G37" s="29">
        <f>SUM(H37:K37)</f>
        <v>102.1</v>
      </c>
      <c r="H37" s="29">
        <v>0</v>
      </c>
      <c r="I37" s="65"/>
      <c r="J37" s="29">
        <v>102.1</v>
      </c>
      <c r="K37" s="29">
        <v>0</v>
      </c>
    </row>
    <row r="38" spans="2:11" ht="32.25" customHeight="1">
      <c r="B38" s="19" t="s">
        <v>43</v>
      </c>
      <c r="C38" s="2"/>
      <c r="D38" s="2"/>
      <c r="E38" s="2"/>
      <c r="F38" s="6"/>
      <c r="G38" s="22">
        <f>SUM(G34:G37)</f>
        <v>1200.5816</v>
      </c>
      <c r="H38" s="20">
        <f>SUM(H34:H37)</f>
        <v>0</v>
      </c>
      <c r="I38" s="20">
        <f>SUM(I34:I37)</f>
        <v>948.55752</v>
      </c>
      <c r="J38" s="14">
        <f>SUM(J34:J37)</f>
        <v>252.02408</v>
      </c>
      <c r="K38" s="15"/>
    </row>
    <row r="39" spans="2:11" ht="34.5" customHeight="1">
      <c r="B39" s="27" t="s">
        <v>54</v>
      </c>
      <c r="C39" s="71" t="s">
        <v>17</v>
      </c>
      <c r="D39" s="78">
        <v>2018</v>
      </c>
      <c r="E39" s="78">
        <v>2020</v>
      </c>
      <c r="F39" s="80">
        <v>2018</v>
      </c>
      <c r="G39" s="75">
        <f>SUM(H40:K40)</f>
        <v>0</v>
      </c>
      <c r="H39" s="75">
        <v>0</v>
      </c>
      <c r="I39" s="75">
        <v>0</v>
      </c>
      <c r="J39" s="75">
        <v>0</v>
      </c>
      <c r="K39" s="75">
        <v>0</v>
      </c>
    </row>
    <row r="40" spans="2:11" ht="79.5" customHeight="1">
      <c r="B40" s="64" t="s">
        <v>55</v>
      </c>
      <c r="C40" s="79"/>
      <c r="D40" s="79"/>
      <c r="E40" s="79"/>
      <c r="F40" s="74"/>
      <c r="G40" s="76"/>
      <c r="H40" s="76"/>
      <c r="I40" s="76"/>
      <c r="J40" s="76"/>
      <c r="K40" s="76"/>
    </row>
    <row r="41" spans="2:11" ht="84.75" customHeight="1">
      <c r="B41" s="79"/>
      <c r="C41" s="79"/>
      <c r="D41" s="79"/>
      <c r="E41" s="79"/>
      <c r="F41" s="6">
        <v>2019</v>
      </c>
      <c r="G41" s="29">
        <f>SUM(H41:K41)</f>
        <v>0</v>
      </c>
      <c r="H41" s="29">
        <v>0</v>
      </c>
      <c r="I41" s="29">
        <v>0</v>
      </c>
      <c r="J41" s="29">
        <v>0</v>
      </c>
      <c r="K41" s="29">
        <v>0</v>
      </c>
    </row>
    <row r="42" spans="2:11" ht="92.25" customHeight="1">
      <c r="B42" s="65"/>
      <c r="C42" s="65"/>
      <c r="D42" s="65"/>
      <c r="E42" s="65"/>
      <c r="F42" s="6">
        <v>2020</v>
      </c>
      <c r="G42" s="29">
        <f>SUM(H42:K42)</f>
        <v>0</v>
      </c>
      <c r="H42" s="29">
        <v>0</v>
      </c>
      <c r="I42" s="29">
        <v>0</v>
      </c>
      <c r="J42" s="29">
        <v>0</v>
      </c>
      <c r="K42" s="29">
        <v>0</v>
      </c>
    </row>
    <row r="43" spans="2:11" ht="30" customHeight="1">
      <c r="B43" s="19" t="s">
        <v>43</v>
      </c>
      <c r="C43" s="2"/>
      <c r="D43" s="2"/>
      <c r="E43" s="2"/>
      <c r="F43" s="6"/>
      <c r="G43" s="31">
        <f>SUM(G39:G42)</f>
        <v>0</v>
      </c>
      <c r="H43" s="32">
        <f>SUM(H39:H42)</f>
        <v>0</v>
      </c>
      <c r="I43" s="32">
        <f>SUM(I39:I42)</f>
        <v>0</v>
      </c>
      <c r="J43" s="33">
        <v>0</v>
      </c>
      <c r="K43" s="33">
        <v>0</v>
      </c>
    </row>
    <row r="44" spans="2:11" ht="31.5" customHeight="1">
      <c r="B44" s="27" t="s">
        <v>56</v>
      </c>
      <c r="C44" s="71" t="s">
        <v>17</v>
      </c>
      <c r="D44" s="71">
        <v>2018</v>
      </c>
      <c r="E44" s="71">
        <v>2018</v>
      </c>
      <c r="F44" s="71">
        <v>2018</v>
      </c>
      <c r="G44" s="72">
        <f>SUM(H44:K45)</f>
        <v>4387.6487</v>
      </c>
      <c r="H44" s="72">
        <v>0</v>
      </c>
      <c r="I44" s="72">
        <v>0</v>
      </c>
      <c r="J44" s="72">
        <v>3579.40644</v>
      </c>
      <c r="K44" s="72">
        <v>808.24226</v>
      </c>
    </row>
    <row r="45" spans="2:11" ht="242.25" customHeight="1">
      <c r="B45" s="13" t="s">
        <v>57</v>
      </c>
      <c r="C45" s="65"/>
      <c r="D45" s="65"/>
      <c r="E45" s="65"/>
      <c r="F45" s="74"/>
      <c r="G45" s="73"/>
      <c r="H45" s="73"/>
      <c r="I45" s="73"/>
      <c r="J45" s="73"/>
      <c r="K45" s="73"/>
    </row>
    <row r="46" spans="2:11" ht="34.5" customHeight="1">
      <c r="B46" s="19" t="s">
        <v>43</v>
      </c>
      <c r="C46" s="2"/>
      <c r="D46" s="2"/>
      <c r="E46" s="2"/>
      <c r="F46" s="2"/>
      <c r="G46" s="31">
        <f>G44</f>
        <v>4387.6487</v>
      </c>
      <c r="H46" s="32">
        <f>H44</f>
        <v>0</v>
      </c>
      <c r="I46" s="32">
        <f>I44</f>
        <v>0</v>
      </c>
      <c r="J46" s="33">
        <f>J44</f>
        <v>3579.40644</v>
      </c>
      <c r="K46" s="33">
        <f>K44</f>
        <v>808.24226</v>
      </c>
    </row>
    <row r="47" spans="2:11" ht="29.25" customHeight="1">
      <c r="B47" s="27" t="s">
        <v>58</v>
      </c>
      <c r="C47" s="25"/>
      <c r="D47" s="25"/>
      <c r="E47" s="25"/>
      <c r="F47" s="2"/>
      <c r="G47" s="22"/>
      <c r="H47" s="20"/>
      <c r="I47" s="20"/>
      <c r="J47" s="14"/>
      <c r="K47" s="15"/>
    </row>
    <row r="48" spans="2:11" ht="187.5" customHeight="1">
      <c r="B48" s="24" t="s">
        <v>62</v>
      </c>
      <c r="C48" s="71" t="s">
        <v>17</v>
      </c>
      <c r="D48" s="71">
        <v>2018</v>
      </c>
      <c r="E48" s="71">
        <v>2019</v>
      </c>
      <c r="F48" s="2">
        <v>2018</v>
      </c>
      <c r="G48" s="33">
        <f>SUM(H48:K48)</f>
        <v>3802.03098</v>
      </c>
      <c r="H48" s="33">
        <v>0</v>
      </c>
      <c r="I48" s="33">
        <v>0</v>
      </c>
      <c r="J48" s="33">
        <v>3802.03098</v>
      </c>
      <c r="K48" s="33">
        <v>0</v>
      </c>
    </row>
    <row r="49" spans="2:11" ht="53.25" customHeight="1">
      <c r="B49" s="24" t="s">
        <v>61</v>
      </c>
      <c r="C49" s="89"/>
      <c r="D49" s="89"/>
      <c r="E49" s="89"/>
      <c r="F49" s="2">
        <v>2019</v>
      </c>
      <c r="G49" s="33">
        <f>SUM(H49:K49)</f>
        <v>7515.43513</v>
      </c>
      <c r="H49" s="33">
        <v>0</v>
      </c>
      <c r="I49" s="33">
        <v>0</v>
      </c>
      <c r="J49" s="33">
        <v>7515.43513</v>
      </c>
      <c r="K49" s="33">
        <v>0</v>
      </c>
    </row>
    <row r="50" spans="2:11" ht="18.75" customHeight="1">
      <c r="B50" s="19" t="s">
        <v>43</v>
      </c>
      <c r="C50" s="21"/>
      <c r="D50" s="21"/>
      <c r="E50" s="21"/>
      <c r="F50" s="2"/>
      <c r="G50" s="31">
        <f>SUM(G48:G49)</f>
        <v>11317.46611</v>
      </c>
      <c r="H50" s="32">
        <f>SUM(H48:H49)</f>
        <v>0</v>
      </c>
      <c r="I50" s="32">
        <f>SUM(I48:I49)</f>
        <v>0</v>
      </c>
      <c r="J50" s="33">
        <f>SUM(J48:J49)</f>
        <v>11317.46611</v>
      </c>
      <c r="K50" s="33">
        <f>SUM(K48:K49)</f>
        <v>0</v>
      </c>
    </row>
    <row r="51" spans="2:11" ht="28.5" customHeight="1">
      <c r="B51" s="27" t="s">
        <v>59</v>
      </c>
      <c r="C51" s="71" t="s">
        <v>17</v>
      </c>
      <c r="D51" s="71">
        <v>2018</v>
      </c>
      <c r="E51" s="71">
        <v>2019</v>
      </c>
      <c r="F51" s="71">
        <v>2018</v>
      </c>
      <c r="G51" s="72">
        <f>SUM(H51:K52)</f>
        <v>7625.95775</v>
      </c>
      <c r="H51" s="72">
        <v>0</v>
      </c>
      <c r="I51" s="72">
        <v>7625.95775</v>
      </c>
      <c r="J51" s="72">
        <v>0</v>
      </c>
      <c r="K51" s="72">
        <v>0</v>
      </c>
    </row>
    <row r="52" spans="2:11" ht="132.75" customHeight="1">
      <c r="B52" s="64" t="s">
        <v>60</v>
      </c>
      <c r="C52" s="79"/>
      <c r="D52" s="79"/>
      <c r="E52" s="79"/>
      <c r="F52" s="65"/>
      <c r="G52" s="73"/>
      <c r="H52" s="73"/>
      <c r="I52" s="73"/>
      <c r="J52" s="73"/>
      <c r="K52" s="73"/>
    </row>
    <row r="53" spans="2:11" ht="132.75" customHeight="1">
      <c r="B53" s="65"/>
      <c r="C53" s="65"/>
      <c r="D53" s="65"/>
      <c r="E53" s="65"/>
      <c r="F53" s="20">
        <v>2019</v>
      </c>
      <c r="G53" s="39">
        <f>SUM(H53:K53)</f>
        <v>25315.4646</v>
      </c>
      <c r="H53" s="36">
        <v>0</v>
      </c>
      <c r="I53" s="36">
        <v>25315.4646</v>
      </c>
      <c r="J53" s="36">
        <v>0</v>
      </c>
      <c r="K53" s="36">
        <v>0</v>
      </c>
    </row>
    <row r="54" spans="2:11" ht="20.25" customHeight="1">
      <c r="B54" s="19" t="s">
        <v>43</v>
      </c>
      <c r="C54" s="11"/>
      <c r="D54" s="11"/>
      <c r="E54" s="11"/>
      <c r="F54" s="16"/>
      <c r="G54" s="38">
        <f>SUM(G51:G53)</f>
        <v>32941.42235</v>
      </c>
      <c r="H54" s="37">
        <f>SUM(H51:H53)</f>
        <v>0</v>
      </c>
      <c r="I54" s="37">
        <f>SUM(I51:I53)</f>
        <v>32941.42235</v>
      </c>
      <c r="J54" s="37">
        <f>SUM(J51:J53)</f>
        <v>0</v>
      </c>
      <c r="K54" s="37">
        <f>SUM(K51:K53)</f>
        <v>0</v>
      </c>
    </row>
    <row r="55" spans="2:12" ht="19.5" customHeight="1">
      <c r="B55" s="10" t="s">
        <v>44</v>
      </c>
      <c r="C55" s="11"/>
      <c r="D55" s="11"/>
      <c r="E55" s="11"/>
      <c r="F55" s="16"/>
      <c r="G55" s="38">
        <f>G54+G50+G46+G43+G38+G33+G28</f>
        <v>59759.88836</v>
      </c>
      <c r="H55" s="37">
        <f>H54+H50+H46+H43+H38+H33+H28</f>
        <v>938.65249</v>
      </c>
      <c r="I55" s="37">
        <f>I54+I50+I46+I43+I38+I33+I28</f>
        <v>41247.935900000004</v>
      </c>
      <c r="J55" s="37">
        <f>J54+J50+J46+J43+J38+J33+J28</f>
        <v>16765.05771</v>
      </c>
      <c r="K55" s="37">
        <f>K54+K50+K46+K43+K38+K33+K28</f>
        <v>808.24226</v>
      </c>
      <c r="L55" s="23"/>
    </row>
    <row r="57" ht="12.75">
      <c r="G57" s="23"/>
    </row>
  </sheetData>
  <sheetProtection selectLockedCells="1" selectUnlockedCells="1"/>
  <mergeCells count="87">
    <mergeCell ref="B52:B53"/>
    <mergeCell ref="C51:C53"/>
    <mergeCell ref="D51:D53"/>
    <mergeCell ref="E51:E53"/>
    <mergeCell ref="F39:F40"/>
    <mergeCell ref="C48:C49"/>
    <mergeCell ref="D48:D49"/>
    <mergeCell ref="E48:E49"/>
    <mergeCell ref="B40:B42"/>
    <mergeCell ref="C39:C42"/>
    <mergeCell ref="D39:D42"/>
    <mergeCell ref="E39:E42"/>
    <mergeCell ref="B26:B27"/>
    <mergeCell ref="G34:G35"/>
    <mergeCell ref="H34:H35"/>
    <mergeCell ref="I34:I35"/>
    <mergeCell ref="B31:B32"/>
    <mergeCell ref="D29:D32"/>
    <mergeCell ref="E29:E32"/>
    <mergeCell ref="F29:F30"/>
    <mergeCell ref="J34:J35"/>
    <mergeCell ref="C24:C27"/>
    <mergeCell ref="D24:D27"/>
    <mergeCell ref="E24:E27"/>
    <mergeCell ref="F24:F25"/>
    <mergeCell ref="G24:G25"/>
    <mergeCell ref="H24:H25"/>
    <mergeCell ref="I24:I25"/>
    <mergeCell ref="J24:J25"/>
    <mergeCell ref="C29:C32"/>
    <mergeCell ref="B36:B37"/>
    <mergeCell ref="D34:D37"/>
    <mergeCell ref="C34:C37"/>
    <mergeCell ref="E34:E37"/>
    <mergeCell ref="F34:F35"/>
    <mergeCell ref="I36:I37"/>
    <mergeCell ref="B16:B18"/>
    <mergeCell ref="C16:C18"/>
    <mergeCell ref="D16:D18"/>
    <mergeCell ref="E16:E18"/>
    <mergeCell ref="I29:I30"/>
    <mergeCell ref="J29:J30"/>
    <mergeCell ref="B20:B22"/>
    <mergeCell ref="C20:C22"/>
    <mergeCell ref="D20:D22"/>
    <mergeCell ref="E20:E22"/>
    <mergeCell ref="B11:K11"/>
    <mergeCell ref="B13:B14"/>
    <mergeCell ref="C13:C14"/>
    <mergeCell ref="D13:E13"/>
    <mergeCell ref="F13:F14"/>
    <mergeCell ref="G13:K13"/>
    <mergeCell ref="K24:K25"/>
    <mergeCell ref="I1:K1"/>
    <mergeCell ref="I2:K2"/>
    <mergeCell ref="I3:K3"/>
    <mergeCell ref="I4:K4"/>
    <mergeCell ref="I5:K5"/>
    <mergeCell ref="J6:K6"/>
    <mergeCell ref="I7:K7"/>
    <mergeCell ref="B9:K9"/>
    <mergeCell ref="B10:K10"/>
    <mergeCell ref="J39:J40"/>
    <mergeCell ref="H29:H30"/>
    <mergeCell ref="G39:G40"/>
    <mergeCell ref="H39:H40"/>
    <mergeCell ref="I39:I40"/>
    <mergeCell ref="K39:K40"/>
    <mergeCell ref="K34:K35"/>
    <mergeCell ref="I31:I32"/>
    <mergeCell ref="K29:K30"/>
    <mergeCell ref="G29:G30"/>
    <mergeCell ref="C44:C45"/>
    <mergeCell ref="D44:D45"/>
    <mergeCell ref="E44:E45"/>
    <mergeCell ref="F44:F45"/>
    <mergeCell ref="G44:G45"/>
    <mergeCell ref="H44:H45"/>
    <mergeCell ref="F51:F52"/>
    <mergeCell ref="G51:G52"/>
    <mergeCell ref="H51:H52"/>
    <mergeCell ref="I44:I45"/>
    <mergeCell ref="J44:J45"/>
    <mergeCell ref="K44:K45"/>
    <mergeCell ref="I51:I52"/>
    <mergeCell ref="J51:J52"/>
    <mergeCell ref="K51:K52"/>
  </mergeCells>
  <printOptions/>
  <pageMargins left="0.7875" right="0.7875" top="0.7875" bottom="0.7875" header="0.5118055555555555" footer="0.5118055555555555"/>
  <pageSetup horizontalDpi="600" verticalDpi="600" orientation="landscape" paperSize="9" scale="87" r:id="rId1"/>
  <rowBreaks count="8" manualBreakCount="8">
    <brk id="19" max="255" man="1"/>
    <brk id="25" max="10" man="1"/>
    <brk id="28" max="10" man="1"/>
    <brk id="33" max="10" man="1"/>
    <brk id="38" max="10" man="1"/>
    <brk id="43" max="10" man="1"/>
    <brk id="46" max="10" man="1"/>
    <brk id="5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N95"/>
  <sheetViews>
    <sheetView showGridLines="0" tabSelected="1" view="pageBreakPreview" zoomScale="90" zoomScaleSheetLayoutView="90" workbookViewId="0" topLeftCell="B1">
      <selection activeCell="G14" sqref="G14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5" width="11.8515625" style="0" bestFit="1" customWidth="1"/>
    <col min="6" max="6" width="12.57421875" style="0" bestFit="1" customWidth="1"/>
    <col min="7" max="7" width="17.00390625" style="0" customWidth="1"/>
    <col min="8" max="8" width="15.7109375" style="0" customWidth="1"/>
    <col min="9" max="9" width="17.00390625" style="0" bestFit="1" customWidth="1"/>
    <col min="10" max="10" width="16.7109375" style="0" customWidth="1"/>
    <col min="11" max="11" width="13.8515625" style="0" bestFit="1" customWidth="1"/>
    <col min="12" max="12" width="15.00390625" style="0" bestFit="1" customWidth="1"/>
    <col min="13" max="13" width="11.57421875" style="0" customWidth="1"/>
    <col min="14" max="14" width="14.00390625" style="0" bestFit="1" customWidth="1"/>
  </cols>
  <sheetData>
    <row r="1" spans="2:11" ht="12.75">
      <c r="B1" s="17"/>
      <c r="C1" s="17"/>
      <c r="D1" s="17"/>
      <c r="E1" s="17"/>
      <c r="F1" s="17"/>
      <c r="G1" s="17"/>
      <c r="H1" s="17"/>
      <c r="I1" s="68" t="s">
        <v>68</v>
      </c>
      <c r="J1" s="69"/>
      <c r="K1" s="69"/>
    </row>
    <row r="2" spans="2:11" ht="12.75">
      <c r="B2" s="17"/>
      <c r="C2" s="17"/>
      <c r="D2" s="17"/>
      <c r="E2" s="17"/>
      <c r="F2" s="17"/>
      <c r="G2" s="17"/>
      <c r="H2" s="17"/>
      <c r="I2" s="68" t="s">
        <v>69</v>
      </c>
      <c r="J2" s="69" t="s">
        <v>36</v>
      </c>
      <c r="K2" s="69"/>
    </row>
    <row r="3" spans="2:11" ht="12.75">
      <c r="B3" s="17"/>
      <c r="C3" s="17"/>
      <c r="D3" s="17"/>
      <c r="E3" s="17"/>
      <c r="F3" s="17"/>
      <c r="G3" s="17"/>
      <c r="H3" s="17"/>
      <c r="I3" s="68" t="s">
        <v>38</v>
      </c>
      <c r="J3" s="69" t="s">
        <v>37</v>
      </c>
      <c r="K3" s="69"/>
    </row>
    <row r="4" spans="2:11" ht="12.75">
      <c r="B4" s="17"/>
      <c r="C4" s="17"/>
      <c r="D4" s="17"/>
      <c r="E4" s="17"/>
      <c r="F4" s="17"/>
      <c r="G4" s="17"/>
      <c r="H4" s="17"/>
      <c r="I4" s="68" t="s">
        <v>70</v>
      </c>
      <c r="J4" s="69"/>
      <c r="K4" s="69"/>
    </row>
    <row r="5" spans="2:11" ht="12.75">
      <c r="B5" s="17"/>
      <c r="C5" s="17"/>
      <c r="D5" s="17"/>
      <c r="E5" s="17"/>
      <c r="F5" s="17"/>
      <c r="G5" s="17"/>
      <c r="H5" s="17"/>
      <c r="I5" s="68"/>
      <c r="J5" s="69"/>
      <c r="K5" s="69"/>
    </row>
    <row r="6" spans="2:11" ht="12.75">
      <c r="B6" s="17"/>
      <c r="C6" s="17"/>
      <c r="D6" s="17"/>
      <c r="E6" s="17"/>
      <c r="F6" s="17"/>
      <c r="G6" s="17"/>
      <c r="H6" s="17"/>
      <c r="I6" s="18"/>
      <c r="J6" s="70"/>
      <c r="K6" s="70"/>
    </row>
    <row r="7" spans="2:11" ht="12.75">
      <c r="B7" s="17"/>
      <c r="C7" s="17"/>
      <c r="D7" s="17"/>
      <c r="E7" s="17"/>
      <c r="F7" s="17"/>
      <c r="G7" s="17"/>
      <c r="H7" s="17"/>
      <c r="I7" s="67" t="s">
        <v>0</v>
      </c>
      <c r="J7" s="67"/>
      <c r="K7" s="67"/>
    </row>
    <row r="8" spans="2:11" ht="12.75">
      <c r="B8" s="77" t="s">
        <v>1</v>
      </c>
      <c r="C8" s="67"/>
      <c r="D8" s="67"/>
      <c r="E8" s="67"/>
      <c r="F8" s="67"/>
      <c r="G8" s="67"/>
      <c r="H8" s="67"/>
      <c r="I8" s="67"/>
      <c r="J8" s="67"/>
      <c r="K8" s="67"/>
    </row>
    <row r="9" spans="2:11" ht="12.75">
      <c r="B9" s="67" t="s">
        <v>2</v>
      </c>
      <c r="C9" s="67"/>
      <c r="D9" s="67"/>
      <c r="E9" s="67"/>
      <c r="F9" s="67"/>
      <c r="G9" s="67"/>
      <c r="H9" s="67"/>
      <c r="I9" s="67"/>
      <c r="J9" s="67"/>
      <c r="K9" s="67"/>
    </row>
    <row r="10" spans="2:11" ht="12.75">
      <c r="B10" s="67" t="s">
        <v>3</v>
      </c>
      <c r="C10" s="67"/>
      <c r="D10" s="67"/>
      <c r="E10" s="67"/>
      <c r="F10" s="67"/>
      <c r="G10" s="67"/>
      <c r="H10" s="67"/>
      <c r="I10" s="67"/>
      <c r="J10" s="67"/>
      <c r="K10" s="67"/>
    </row>
    <row r="11" ht="6" customHeight="1"/>
    <row r="12" spans="2:11" ht="13.5" customHeight="1">
      <c r="B12" s="59" t="s">
        <v>4</v>
      </c>
      <c r="C12" s="59" t="s">
        <v>5</v>
      </c>
      <c r="D12" s="62" t="s">
        <v>6</v>
      </c>
      <c r="E12" s="62"/>
      <c r="F12" s="59" t="s">
        <v>7</v>
      </c>
      <c r="G12" s="62" t="s">
        <v>8</v>
      </c>
      <c r="H12" s="62"/>
      <c r="I12" s="62"/>
      <c r="J12" s="62"/>
      <c r="K12" s="62"/>
    </row>
    <row r="13" spans="2:11" ht="42.75" customHeight="1">
      <c r="B13" s="59"/>
      <c r="C13" s="59"/>
      <c r="D13" s="3" t="s">
        <v>9</v>
      </c>
      <c r="E13" s="3" t="s">
        <v>10</v>
      </c>
      <c r="F13" s="59"/>
      <c r="G13" s="3" t="s">
        <v>11</v>
      </c>
      <c r="H13" s="3" t="s">
        <v>12</v>
      </c>
      <c r="I13" s="3" t="s">
        <v>13</v>
      </c>
      <c r="J13" s="3" t="s">
        <v>14</v>
      </c>
      <c r="K13" s="3" t="s">
        <v>15</v>
      </c>
    </row>
    <row r="14" spans="2:11" s="4" customFormat="1" ht="12.75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</row>
    <row r="15" spans="2:12" ht="51" customHeight="1">
      <c r="B15" s="78" t="s">
        <v>66</v>
      </c>
      <c r="C15" s="71" t="s">
        <v>17</v>
      </c>
      <c r="D15" s="78">
        <v>2018</v>
      </c>
      <c r="E15" s="78">
        <v>2025</v>
      </c>
      <c r="F15" s="6">
        <v>2018</v>
      </c>
      <c r="G15" s="40">
        <f>SUM(H15:K15)</f>
        <v>20724.83863</v>
      </c>
      <c r="H15" s="29">
        <f aca="true" t="shared" si="0" ref="H15:K17">H24</f>
        <v>481.55128</v>
      </c>
      <c r="I15" s="29">
        <f t="shared" si="0"/>
        <v>11807.753509999999</v>
      </c>
      <c r="J15" s="29">
        <f t="shared" si="0"/>
        <v>7627.29158</v>
      </c>
      <c r="K15" s="29">
        <f t="shared" si="0"/>
        <v>808.24226</v>
      </c>
      <c r="L15" s="42"/>
    </row>
    <row r="16" spans="2:12" ht="51" customHeight="1">
      <c r="B16" s="94"/>
      <c r="C16" s="94"/>
      <c r="D16" s="94"/>
      <c r="E16" s="94"/>
      <c r="F16" s="6">
        <v>2019</v>
      </c>
      <c r="G16" s="40">
        <f>SUM(H16:K16)</f>
        <v>36297.508669999996</v>
      </c>
      <c r="H16" s="29">
        <f t="shared" si="0"/>
        <v>457.10122</v>
      </c>
      <c r="I16" s="29">
        <f t="shared" si="0"/>
        <v>29440.18238</v>
      </c>
      <c r="J16" s="29">
        <f t="shared" si="0"/>
        <v>6400.2250699999995</v>
      </c>
      <c r="K16" s="29">
        <f t="shared" si="0"/>
        <v>0</v>
      </c>
      <c r="L16" s="42"/>
    </row>
    <row r="17" spans="2:11" ht="65.25" customHeight="1">
      <c r="B17" s="94"/>
      <c r="C17" s="94"/>
      <c r="D17" s="94"/>
      <c r="E17" s="94"/>
      <c r="F17" s="6">
        <v>2020</v>
      </c>
      <c r="G17" s="43">
        <f aca="true" t="shared" si="1" ref="G17:G22">SUM(H17:K17)</f>
        <v>12858.09818</v>
      </c>
      <c r="H17" s="29">
        <f t="shared" si="0"/>
        <v>128.47381</v>
      </c>
      <c r="I17" s="29">
        <f>I26</f>
        <v>12348.124370000001</v>
      </c>
      <c r="J17" s="29">
        <f>J26</f>
        <v>381.5</v>
      </c>
      <c r="K17" s="29">
        <f aca="true" t="shared" si="2" ref="J17:K22">K26</f>
        <v>0</v>
      </c>
    </row>
    <row r="18" spans="2:11" ht="36.75" customHeight="1">
      <c r="B18" s="79"/>
      <c r="C18" s="79"/>
      <c r="D18" s="79"/>
      <c r="E18" s="79"/>
      <c r="F18" s="6">
        <v>2021</v>
      </c>
      <c r="G18" s="43">
        <f t="shared" si="1"/>
        <v>848.82434</v>
      </c>
      <c r="H18" s="29">
        <f>H27</f>
        <v>37.1065</v>
      </c>
      <c r="I18" s="29">
        <f>I27</f>
        <v>438.61784</v>
      </c>
      <c r="J18" s="29">
        <f t="shared" si="2"/>
        <v>373.1</v>
      </c>
      <c r="K18" s="29">
        <f t="shared" si="2"/>
        <v>0</v>
      </c>
    </row>
    <row r="19" spans="2:11" ht="36.75" customHeight="1">
      <c r="B19" s="79"/>
      <c r="C19" s="79"/>
      <c r="D19" s="79"/>
      <c r="E19" s="79"/>
      <c r="F19" s="6">
        <v>2022</v>
      </c>
      <c r="G19" s="43">
        <f t="shared" si="1"/>
        <v>2442.0721399999998</v>
      </c>
      <c r="H19" s="29">
        <f>H28</f>
        <v>167.59768</v>
      </c>
      <c r="I19" s="29">
        <f>I28</f>
        <v>1893.87446</v>
      </c>
      <c r="J19" s="29">
        <f>J28</f>
        <v>380.6</v>
      </c>
      <c r="K19" s="29">
        <f t="shared" si="2"/>
        <v>0</v>
      </c>
    </row>
    <row r="20" spans="2:11" ht="36.75" customHeight="1">
      <c r="B20" s="79"/>
      <c r="C20" s="79"/>
      <c r="D20" s="79"/>
      <c r="E20" s="79"/>
      <c r="F20" s="6">
        <v>2023</v>
      </c>
      <c r="G20" s="43">
        <f t="shared" si="1"/>
        <v>411.7</v>
      </c>
      <c r="H20" s="64" t="s">
        <v>27</v>
      </c>
      <c r="I20" s="64" t="s">
        <v>27</v>
      </c>
      <c r="J20" s="29">
        <f t="shared" si="2"/>
        <v>411.7</v>
      </c>
      <c r="K20" s="29">
        <f t="shared" si="2"/>
        <v>0</v>
      </c>
    </row>
    <row r="21" spans="2:11" ht="30.75" customHeight="1">
      <c r="B21" s="79"/>
      <c r="C21" s="79"/>
      <c r="D21" s="79"/>
      <c r="E21" s="79"/>
      <c r="F21" s="6">
        <v>2024</v>
      </c>
      <c r="G21" s="43">
        <f t="shared" si="1"/>
        <v>411.7</v>
      </c>
      <c r="H21" s="79"/>
      <c r="I21" s="79"/>
      <c r="J21" s="29">
        <f t="shared" si="2"/>
        <v>411.7</v>
      </c>
      <c r="K21" s="29">
        <f t="shared" si="2"/>
        <v>0</v>
      </c>
    </row>
    <row r="22" spans="2:11" ht="24" customHeight="1">
      <c r="B22" s="65"/>
      <c r="C22" s="65"/>
      <c r="D22" s="65"/>
      <c r="E22" s="65"/>
      <c r="F22" s="6">
        <v>2025</v>
      </c>
      <c r="G22" s="43">
        <f t="shared" si="1"/>
        <v>411.7</v>
      </c>
      <c r="H22" s="65"/>
      <c r="I22" s="65"/>
      <c r="J22" s="29">
        <f t="shared" si="2"/>
        <v>411.7</v>
      </c>
      <c r="K22" s="29">
        <f t="shared" si="2"/>
        <v>0</v>
      </c>
    </row>
    <row r="23" spans="2:12" s="47" customFormat="1" ht="24" customHeight="1">
      <c r="B23" s="19" t="s">
        <v>43</v>
      </c>
      <c r="C23" s="19"/>
      <c r="D23" s="19"/>
      <c r="E23" s="19"/>
      <c r="F23" s="44"/>
      <c r="G23" s="31">
        <f>SUM(G15:G22)</f>
        <v>74406.44196</v>
      </c>
      <c r="H23" s="31">
        <f>SUM(H15:H22)</f>
        <v>1271.8304900000003</v>
      </c>
      <c r="I23" s="45">
        <f>SUM(I15:I22)</f>
        <v>55928.55256</v>
      </c>
      <c r="J23" s="45">
        <f>SUM(J15:J22)</f>
        <v>16397.81665</v>
      </c>
      <c r="K23" s="45">
        <f>SUM(K15:K22)</f>
        <v>808.24226</v>
      </c>
      <c r="L23" s="46"/>
    </row>
    <row r="24" spans="2:11" ht="79.5" customHeight="1">
      <c r="B24" s="78" t="s">
        <v>67</v>
      </c>
      <c r="C24" s="71" t="s">
        <v>17</v>
      </c>
      <c r="D24" s="78">
        <v>2018</v>
      </c>
      <c r="E24" s="78">
        <v>2025</v>
      </c>
      <c r="F24" s="6">
        <v>2018</v>
      </c>
      <c r="G24" s="40">
        <f aca="true" t="shared" si="3" ref="G24:G31">SUM(H24:K24)</f>
        <v>20724.83863</v>
      </c>
      <c r="H24" s="29">
        <f>H33+H43+H52++H61+H79++H83+H86</f>
        <v>481.55128</v>
      </c>
      <c r="I24" s="29">
        <f>I33+I43+I52+I61+I79++I83+I86</f>
        <v>11807.753509999999</v>
      </c>
      <c r="J24" s="29">
        <f>J33+J43+J52+J61+J79+J83+J86</f>
        <v>7627.29158</v>
      </c>
      <c r="K24" s="29">
        <f>K33+K43+K52+K61+K79+K83+K86</f>
        <v>808.24226</v>
      </c>
    </row>
    <row r="25" spans="2:11" ht="81" customHeight="1">
      <c r="B25" s="94"/>
      <c r="C25" s="94"/>
      <c r="D25" s="94"/>
      <c r="E25" s="94"/>
      <c r="F25" s="6">
        <v>2019</v>
      </c>
      <c r="G25" s="40">
        <f t="shared" si="3"/>
        <v>36297.508669999996</v>
      </c>
      <c r="H25" s="34">
        <f>H35+H45+H54+H63+H84+H88</f>
        <v>457.10122</v>
      </c>
      <c r="I25" s="34">
        <f>I35+I63+I84+I88</f>
        <v>29440.18238</v>
      </c>
      <c r="J25" s="29">
        <f>J35+J45+J54+J63+J84+J88</f>
        <v>6400.2250699999995</v>
      </c>
      <c r="K25" s="29">
        <f>K35+K45+K54+K63+K84+K88</f>
        <v>0</v>
      </c>
    </row>
    <row r="26" spans="2:11" ht="77.25" customHeight="1">
      <c r="B26" s="94"/>
      <c r="C26" s="94"/>
      <c r="D26" s="94"/>
      <c r="E26" s="94"/>
      <c r="F26" s="6">
        <v>2020</v>
      </c>
      <c r="G26" s="29">
        <f t="shared" si="3"/>
        <v>12858.09818</v>
      </c>
      <c r="H26" s="34">
        <f>H36+H46+H55+H64+H85+H89</f>
        <v>128.47381</v>
      </c>
      <c r="I26" s="34">
        <f>I36+I64+I85+I89</f>
        <v>12348.124370000001</v>
      </c>
      <c r="J26" s="29">
        <f>J36+J46+J55+J64+J89</f>
        <v>381.5</v>
      </c>
      <c r="K26" s="29">
        <f aca="true" t="shared" si="4" ref="J26:K31">K36+K46+K55+K64</f>
        <v>0</v>
      </c>
    </row>
    <row r="27" spans="2:11" ht="41.25" customHeight="1">
      <c r="B27" s="79"/>
      <c r="C27" s="79"/>
      <c r="D27" s="79"/>
      <c r="E27" s="79"/>
      <c r="F27" s="6">
        <v>2021</v>
      </c>
      <c r="G27" s="29">
        <f t="shared" si="3"/>
        <v>848.82434</v>
      </c>
      <c r="H27" s="29">
        <f>H37+H47+H56</f>
        <v>37.1065</v>
      </c>
      <c r="I27" s="29">
        <f>I37</f>
        <v>438.61784</v>
      </c>
      <c r="J27" s="29">
        <f t="shared" si="4"/>
        <v>373.1</v>
      </c>
      <c r="K27" s="29">
        <f t="shared" si="4"/>
        <v>0</v>
      </c>
    </row>
    <row r="28" spans="2:11" ht="41.25" customHeight="1">
      <c r="B28" s="79"/>
      <c r="C28" s="79"/>
      <c r="D28" s="79"/>
      <c r="E28" s="79"/>
      <c r="F28" s="6">
        <v>2022</v>
      </c>
      <c r="G28" s="29">
        <f t="shared" si="3"/>
        <v>2442.0721399999998</v>
      </c>
      <c r="H28" s="29">
        <f>H38+H48+H57</f>
        <v>167.59768</v>
      </c>
      <c r="I28" s="29">
        <f>I38</f>
        <v>1893.87446</v>
      </c>
      <c r="J28" s="29">
        <f>J38+J48+J57+J66</f>
        <v>380.6</v>
      </c>
      <c r="K28" s="29">
        <f t="shared" si="4"/>
        <v>0</v>
      </c>
    </row>
    <row r="29" spans="2:11" ht="41.25" customHeight="1">
      <c r="B29" s="79"/>
      <c r="C29" s="79"/>
      <c r="D29" s="79"/>
      <c r="E29" s="79"/>
      <c r="F29" s="6">
        <v>2023</v>
      </c>
      <c r="G29" s="29">
        <f t="shared" si="3"/>
        <v>411.7</v>
      </c>
      <c r="H29" s="64" t="s">
        <v>27</v>
      </c>
      <c r="I29" s="64" t="s">
        <v>27</v>
      </c>
      <c r="J29" s="29">
        <f t="shared" si="4"/>
        <v>411.7</v>
      </c>
      <c r="K29" s="29">
        <f t="shared" si="4"/>
        <v>0</v>
      </c>
    </row>
    <row r="30" spans="2:11" ht="41.25" customHeight="1">
      <c r="B30" s="79"/>
      <c r="C30" s="79"/>
      <c r="D30" s="79"/>
      <c r="E30" s="79"/>
      <c r="F30" s="6">
        <v>2024</v>
      </c>
      <c r="G30" s="29">
        <f t="shared" si="3"/>
        <v>411.7</v>
      </c>
      <c r="H30" s="79"/>
      <c r="I30" s="79"/>
      <c r="J30" s="29">
        <f t="shared" si="4"/>
        <v>411.7</v>
      </c>
      <c r="K30" s="29">
        <f t="shared" si="4"/>
        <v>0</v>
      </c>
    </row>
    <row r="31" spans="2:11" ht="38.25" customHeight="1">
      <c r="B31" s="65"/>
      <c r="C31" s="65"/>
      <c r="D31" s="65"/>
      <c r="E31" s="65"/>
      <c r="F31" s="6">
        <v>2025</v>
      </c>
      <c r="G31" s="29">
        <f t="shared" si="3"/>
        <v>411.7</v>
      </c>
      <c r="H31" s="65"/>
      <c r="I31" s="65"/>
      <c r="J31" s="29">
        <f>J41</f>
        <v>411.7</v>
      </c>
      <c r="K31" s="29">
        <f t="shared" si="4"/>
        <v>0</v>
      </c>
    </row>
    <row r="32" spans="2:12" s="47" customFormat="1" ht="33.75" customHeight="1">
      <c r="B32" s="19" t="s">
        <v>43</v>
      </c>
      <c r="C32" s="19"/>
      <c r="D32" s="19"/>
      <c r="E32" s="19"/>
      <c r="F32" s="44"/>
      <c r="G32" s="31">
        <f>SUM(G24:G31)</f>
        <v>74406.44196</v>
      </c>
      <c r="H32" s="31">
        <f>SUM(H24:H31)</f>
        <v>1271.8304900000003</v>
      </c>
      <c r="I32" s="31">
        <f>SUM(I24:I31)</f>
        <v>55928.55256</v>
      </c>
      <c r="J32" s="45">
        <f>SUM(J24:J31)</f>
        <v>16397.81665</v>
      </c>
      <c r="K32" s="45">
        <f>SUM(K24:K31)</f>
        <v>808.24226</v>
      </c>
      <c r="L32" s="46"/>
    </row>
    <row r="33" spans="2:12" ht="30" customHeight="1">
      <c r="B33" s="27" t="s">
        <v>46</v>
      </c>
      <c r="C33" s="81" t="s">
        <v>17</v>
      </c>
      <c r="D33" s="84">
        <v>2018</v>
      </c>
      <c r="E33" s="78">
        <v>2025</v>
      </c>
      <c r="F33" s="80">
        <v>2018</v>
      </c>
      <c r="G33" s="75">
        <f>SUM(H33:K34)</f>
        <v>2912.238</v>
      </c>
      <c r="H33" s="75">
        <v>481.55128</v>
      </c>
      <c r="I33" s="75">
        <v>2284.68072</v>
      </c>
      <c r="J33" s="75">
        <v>146.006</v>
      </c>
      <c r="K33" s="75">
        <v>0</v>
      </c>
      <c r="L33" s="23"/>
    </row>
    <row r="34" spans="2:11" ht="126.75" customHeight="1">
      <c r="B34" s="49" t="s">
        <v>47</v>
      </c>
      <c r="C34" s="82"/>
      <c r="D34" s="85"/>
      <c r="E34" s="79"/>
      <c r="F34" s="74"/>
      <c r="G34" s="76"/>
      <c r="H34" s="76"/>
      <c r="I34" s="76"/>
      <c r="J34" s="76"/>
      <c r="K34" s="76"/>
    </row>
    <row r="35" spans="2:11" ht="50.25" customHeight="1">
      <c r="B35" s="98" t="s">
        <v>65</v>
      </c>
      <c r="C35" s="82"/>
      <c r="D35" s="85"/>
      <c r="E35" s="79"/>
      <c r="F35" s="6">
        <v>2019</v>
      </c>
      <c r="G35" s="29">
        <f>SUM(H35:K35)</f>
        <v>4828.049999999999</v>
      </c>
      <c r="H35" s="35">
        <v>457.10122</v>
      </c>
      <c r="I35" s="57">
        <v>4124.71778</v>
      </c>
      <c r="J35" s="29">
        <v>246.231</v>
      </c>
      <c r="K35" s="29">
        <v>0</v>
      </c>
    </row>
    <row r="36" spans="2:11" ht="36.75" customHeight="1">
      <c r="B36" s="99"/>
      <c r="C36" s="82"/>
      <c r="D36" s="85"/>
      <c r="E36" s="79"/>
      <c r="F36" s="6">
        <v>2020</v>
      </c>
      <c r="G36" s="29">
        <f aca="true" t="shared" si="5" ref="G36:G41">SUM(H36:K36)</f>
        <v>1768.47302</v>
      </c>
      <c r="H36" s="29">
        <v>128.47381</v>
      </c>
      <c r="I36" s="29">
        <v>1298.69921</v>
      </c>
      <c r="J36" s="29">
        <v>341.3</v>
      </c>
      <c r="K36" s="29">
        <v>0</v>
      </c>
    </row>
    <row r="37" spans="2:11" ht="31.5" customHeight="1">
      <c r="B37" s="99"/>
      <c r="C37" s="82"/>
      <c r="D37" s="85"/>
      <c r="E37" s="79"/>
      <c r="F37" s="6">
        <v>2021</v>
      </c>
      <c r="G37" s="29">
        <f t="shared" si="5"/>
        <v>848.82434</v>
      </c>
      <c r="H37" s="29">
        <v>37.1065</v>
      </c>
      <c r="I37" s="29">
        <v>438.61784</v>
      </c>
      <c r="J37" s="29">
        <v>373.1</v>
      </c>
      <c r="K37" s="29">
        <v>0</v>
      </c>
    </row>
    <row r="38" spans="2:11" ht="29.25" customHeight="1">
      <c r="B38" s="99"/>
      <c r="C38" s="82"/>
      <c r="D38" s="85"/>
      <c r="E38" s="79"/>
      <c r="F38" s="6">
        <v>2022</v>
      </c>
      <c r="G38" s="29">
        <f t="shared" si="5"/>
        <v>2442.0721399999998</v>
      </c>
      <c r="H38" s="29">
        <v>167.59768</v>
      </c>
      <c r="I38" s="29">
        <v>1893.87446</v>
      </c>
      <c r="J38" s="29">
        <v>380.6</v>
      </c>
      <c r="K38" s="29">
        <v>0</v>
      </c>
    </row>
    <row r="39" spans="2:11" ht="27.75" customHeight="1">
      <c r="B39" s="99"/>
      <c r="C39" s="82"/>
      <c r="D39" s="85"/>
      <c r="E39" s="79"/>
      <c r="F39" s="6">
        <v>2023</v>
      </c>
      <c r="G39" s="29">
        <f t="shared" si="5"/>
        <v>411.7</v>
      </c>
      <c r="H39" s="64" t="s">
        <v>27</v>
      </c>
      <c r="I39" s="64" t="s">
        <v>27</v>
      </c>
      <c r="J39" s="29">
        <v>411.7</v>
      </c>
      <c r="K39" s="29">
        <v>0</v>
      </c>
    </row>
    <row r="40" spans="2:11" ht="30" customHeight="1">
      <c r="B40" s="99"/>
      <c r="C40" s="82"/>
      <c r="D40" s="85"/>
      <c r="E40" s="79"/>
      <c r="F40" s="6">
        <v>2024</v>
      </c>
      <c r="G40" s="29">
        <f t="shared" si="5"/>
        <v>411.7</v>
      </c>
      <c r="H40" s="79"/>
      <c r="I40" s="79"/>
      <c r="J40" s="29">
        <v>411.7</v>
      </c>
      <c r="K40" s="29">
        <v>0</v>
      </c>
    </row>
    <row r="41" spans="2:11" ht="42" customHeight="1">
      <c r="B41" s="100"/>
      <c r="C41" s="83"/>
      <c r="D41" s="86"/>
      <c r="E41" s="65"/>
      <c r="F41" s="6">
        <v>2025</v>
      </c>
      <c r="G41" s="29">
        <f t="shared" si="5"/>
        <v>411.7</v>
      </c>
      <c r="H41" s="65"/>
      <c r="I41" s="65"/>
      <c r="J41" s="29">
        <v>411.7</v>
      </c>
      <c r="K41" s="29">
        <v>0</v>
      </c>
    </row>
    <row r="42" spans="2:11" s="47" customFormat="1" ht="34.5" customHeight="1">
      <c r="B42" s="50" t="s">
        <v>43</v>
      </c>
      <c r="C42" s="19"/>
      <c r="D42" s="19"/>
      <c r="E42" s="19"/>
      <c r="F42" s="44"/>
      <c r="G42" s="31">
        <f>SUM(G33:G41)</f>
        <v>14034.7575</v>
      </c>
      <c r="H42" s="31">
        <f>SUM(H33:H41)</f>
        <v>1271.8304900000003</v>
      </c>
      <c r="I42" s="31">
        <f>SUM(I33:I41)</f>
        <v>10040.59001</v>
      </c>
      <c r="J42" s="45">
        <f>SUM(J33:J41)</f>
        <v>2722.337</v>
      </c>
      <c r="K42" s="45">
        <f>SUM(K33:K36)</f>
        <v>0</v>
      </c>
    </row>
    <row r="43" spans="2:11" ht="35.25" customHeight="1">
      <c r="B43" s="51" t="s">
        <v>48</v>
      </c>
      <c r="C43" s="71" t="s">
        <v>17</v>
      </c>
      <c r="D43" s="78">
        <v>2018</v>
      </c>
      <c r="E43" s="78">
        <v>2024</v>
      </c>
      <c r="F43" s="80">
        <v>2018</v>
      </c>
      <c r="G43" s="75">
        <f>K43+J43+I43+H43</f>
        <v>998.4816</v>
      </c>
      <c r="H43" s="75">
        <v>0</v>
      </c>
      <c r="I43" s="75">
        <v>948.55752</v>
      </c>
      <c r="J43" s="75">
        <v>49.92408</v>
      </c>
      <c r="K43" s="75">
        <v>0</v>
      </c>
    </row>
    <row r="44" spans="2:11" ht="156.75" customHeight="1">
      <c r="B44" s="49" t="s">
        <v>53</v>
      </c>
      <c r="C44" s="79"/>
      <c r="D44" s="79"/>
      <c r="E44" s="79"/>
      <c r="F44" s="74"/>
      <c r="G44" s="76"/>
      <c r="H44" s="76"/>
      <c r="I44" s="76"/>
      <c r="J44" s="76"/>
      <c r="K44" s="76"/>
    </row>
    <row r="45" spans="2:11" ht="44.25" customHeight="1">
      <c r="B45" s="95" t="s">
        <v>49</v>
      </c>
      <c r="C45" s="79"/>
      <c r="D45" s="79"/>
      <c r="E45" s="79"/>
      <c r="F45" s="6">
        <v>2019</v>
      </c>
      <c r="G45" s="29">
        <f>SUM(H45:K45)</f>
        <v>0</v>
      </c>
      <c r="H45" s="29">
        <v>0</v>
      </c>
      <c r="I45" s="64" t="s">
        <v>27</v>
      </c>
      <c r="J45" s="29">
        <v>0</v>
      </c>
      <c r="K45" s="29">
        <v>0</v>
      </c>
    </row>
    <row r="46" spans="2:11" ht="40.5" customHeight="1">
      <c r="B46" s="96"/>
      <c r="C46" s="79"/>
      <c r="D46" s="79"/>
      <c r="E46" s="79"/>
      <c r="F46" s="6">
        <v>2020</v>
      </c>
      <c r="G46" s="29">
        <f>SUM(H46:K46)</f>
        <v>0</v>
      </c>
      <c r="H46" s="29">
        <v>0</v>
      </c>
      <c r="I46" s="79"/>
      <c r="J46" s="29">
        <v>0</v>
      </c>
      <c r="K46" s="29">
        <v>0</v>
      </c>
    </row>
    <row r="47" spans="2:11" ht="37.5" customHeight="1">
      <c r="B47" s="96"/>
      <c r="C47" s="79"/>
      <c r="D47" s="79"/>
      <c r="E47" s="79"/>
      <c r="F47" s="6">
        <v>2021</v>
      </c>
      <c r="G47" s="29">
        <f>SUM(H47:K47)</f>
        <v>0</v>
      </c>
      <c r="H47" s="29">
        <v>0</v>
      </c>
      <c r="I47" s="79"/>
      <c r="J47" s="29">
        <v>0</v>
      </c>
      <c r="K47" s="29">
        <v>0</v>
      </c>
    </row>
    <row r="48" spans="2:11" ht="35.25" customHeight="1">
      <c r="B48" s="96"/>
      <c r="C48" s="79"/>
      <c r="D48" s="79"/>
      <c r="E48" s="79"/>
      <c r="F48" s="6">
        <v>2022</v>
      </c>
      <c r="G48" s="29">
        <v>0</v>
      </c>
      <c r="H48" s="29">
        <v>0</v>
      </c>
      <c r="I48" s="79"/>
      <c r="J48" s="29">
        <v>0</v>
      </c>
      <c r="K48" s="29">
        <v>0</v>
      </c>
    </row>
    <row r="49" spans="2:11" ht="36.75" customHeight="1">
      <c r="B49" s="96"/>
      <c r="C49" s="79"/>
      <c r="D49" s="79"/>
      <c r="E49" s="79"/>
      <c r="F49" s="6">
        <v>2023</v>
      </c>
      <c r="G49" s="29">
        <v>0</v>
      </c>
      <c r="H49" s="29">
        <v>0</v>
      </c>
      <c r="I49" s="79"/>
      <c r="J49" s="29">
        <v>0</v>
      </c>
      <c r="K49" s="29">
        <v>0</v>
      </c>
    </row>
    <row r="50" spans="2:11" ht="37.5" customHeight="1">
      <c r="B50" s="97"/>
      <c r="C50" s="65"/>
      <c r="D50" s="65"/>
      <c r="E50" s="65"/>
      <c r="F50" s="6">
        <v>2024</v>
      </c>
      <c r="G50" s="29">
        <v>0</v>
      </c>
      <c r="H50" s="29">
        <v>0</v>
      </c>
      <c r="I50" s="65"/>
      <c r="J50" s="29">
        <v>0</v>
      </c>
      <c r="K50" s="29">
        <v>0</v>
      </c>
    </row>
    <row r="51" spans="2:11" s="47" customFormat="1" ht="32.25" customHeight="1">
      <c r="B51" s="50" t="s">
        <v>43</v>
      </c>
      <c r="C51" s="19"/>
      <c r="D51" s="19"/>
      <c r="E51" s="19"/>
      <c r="F51" s="44"/>
      <c r="G51" s="31">
        <f>SUM(G43:G50)</f>
        <v>998.4816</v>
      </c>
      <c r="H51" s="31">
        <f>SUM(H43:H50)</f>
        <v>0</v>
      </c>
      <c r="I51" s="31">
        <f>SUM(I43:I50)</f>
        <v>948.55752</v>
      </c>
      <c r="J51" s="45">
        <f>SUM(J43:J50)</f>
        <v>49.92408</v>
      </c>
      <c r="K51" s="45">
        <f>SUM(K43:K46)</f>
        <v>0</v>
      </c>
    </row>
    <row r="52" spans="2:11" ht="28.5" customHeight="1">
      <c r="B52" s="51" t="s">
        <v>50</v>
      </c>
      <c r="C52" s="64" t="s">
        <v>17</v>
      </c>
      <c r="D52" s="64">
        <v>2018</v>
      </c>
      <c r="E52" s="64">
        <v>2024</v>
      </c>
      <c r="F52" s="80">
        <v>2018</v>
      </c>
      <c r="G52" s="75">
        <f>SUM(H52:K53)</f>
        <v>998.4816</v>
      </c>
      <c r="H52" s="75">
        <v>0</v>
      </c>
      <c r="I52" s="75">
        <v>948.55752</v>
      </c>
      <c r="J52" s="75">
        <v>49.92408</v>
      </c>
      <c r="K52" s="75">
        <v>0</v>
      </c>
    </row>
    <row r="53" spans="2:11" ht="228" customHeight="1">
      <c r="B53" s="49" t="s">
        <v>52</v>
      </c>
      <c r="C53" s="79"/>
      <c r="D53" s="79"/>
      <c r="E53" s="79"/>
      <c r="F53" s="74"/>
      <c r="G53" s="76"/>
      <c r="H53" s="76"/>
      <c r="I53" s="76"/>
      <c r="J53" s="76"/>
      <c r="K53" s="76"/>
    </row>
    <row r="54" spans="2:11" ht="61.5" customHeight="1">
      <c r="B54" s="95" t="s">
        <v>51</v>
      </c>
      <c r="C54" s="79"/>
      <c r="D54" s="79"/>
      <c r="E54" s="79"/>
      <c r="F54" s="6">
        <v>2019</v>
      </c>
      <c r="G54" s="29">
        <f>SUM(H54:K54)</f>
        <v>0</v>
      </c>
      <c r="H54" s="29">
        <v>0</v>
      </c>
      <c r="I54" s="64" t="s">
        <v>27</v>
      </c>
      <c r="J54" s="29">
        <v>0</v>
      </c>
      <c r="K54" s="29">
        <v>0</v>
      </c>
    </row>
    <row r="55" spans="2:11" ht="49.5" customHeight="1">
      <c r="B55" s="96"/>
      <c r="C55" s="79"/>
      <c r="D55" s="79"/>
      <c r="E55" s="79"/>
      <c r="F55" s="6">
        <v>2020</v>
      </c>
      <c r="G55" s="29">
        <f>SUM(H55:K55)</f>
        <v>0</v>
      </c>
      <c r="H55" s="29">
        <v>0</v>
      </c>
      <c r="I55" s="79"/>
      <c r="J55" s="29">
        <v>0</v>
      </c>
      <c r="K55" s="29">
        <v>0</v>
      </c>
    </row>
    <row r="56" spans="2:11" ht="40.5" customHeight="1">
      <c r="B56" s="96"/>
      <c r="C56" s="79"/>
      <c r="D56" s="79"/>
      <c r="E56" s="79"/>
      <c r="F56" s="6">
        <v>2021</v>
      </c>
      <c r="G56" s="29">
        <f>SUM(H56:K56)</f>
        <v>0</v>
      </c>
      <c r="H56" s="29">
        <v>0</v>
      </c>
      <c r="I56" s="79"/>
      <c r="J56" s="29">
        <v>0</v>
      </c>
      <c r="K56" s="29">
        <v>0</v>
      </c>
    </row>
    <row r="57" spans="2:11" ht="36.75" customHeight="1">
      <c r="B57" s="96"/>
      <c r="C57" s="79"/>
      <c r="D57" s="79"/>
      <c r="E57" s="79"/>
      <c r="F57" s="6">
        <v>2022</v>
      </c>
      <c r="G57" s="29">
        <v>0</v>
      </c>
      <c r="H57" s="29">
        <v>0</v>
      </c>
      <c r="I57" s="79"/>
      <c r="J57" s="29">
        <v>0</v>
      </c>
      <c r="K57" s="29">
        <v>0</v>
      </c>
    </row>
    <row r="58" spans="2:11" ht="38.25" customHeight="1">
      <c r="B58" s="96"/>
      <c r="C58" s="79"/>
      <c r="D58" s="79"/>
      <c r="E58" s="79"/>
      <c r="F58" s="6">
        <v>2023</v>
      </c>
      <c r="G58" s="29">
        <v>0</v>
      </c>
      <c r="H58" s="29">
        <v>0</v>
      </c>
      <c r="I58" s="79"/>
      <c r="J58" s="29">
        <v>0</v>
      </c>
      <c r="K58" s="29">
        <v>0</v>
      </c>
    </row>
    <row r="59" spans="2:11" ht="32.25" customHeight="1">
      <c r="B59" s="97"/>
      <c r="C59" s="65"/>
      <c r="D59" s="65"/>
      <c r="E59" s="65"/>
      <c r="F59" s="6">
        <v>2024</v>
      </c>
      <c r="G59" s="29">
        <v>0</v>
      </c>
      <c r="H59" s="29">
        <v>0</v>
      </c>
      <c r="I59" s="65"/>
      <c r="J59" s="29">
        <v>0</v>
      </c>
      <c r="K59" s="29">
        <v>0</v>
      </c>
    </row>
    <row r="60" spans="2:11" ht="32.25" customHeight="1">
      <c r="B60" s="50" t="s">
        <v>43</v>
      </c>
      <c r="C60" s="2"/>
      <c r="D60" s="2"/>
      <c r="E60" s="2"/>
      <c r="F60" s="6"/>
      <c r="G60" s="31">
        <f>SUM(G52:G59)</f>
        <v>998.4816</v>
      </c>
      <c r="H60" s="32">
        <f>SUM(H52:H59)</f>
        <v>0</v>
      </c>
      <c r="I60" s="32">
        <f>SUM(I52:I59)</f>
        <v>948.55752</v>
      </c>
      <c r="J60" s="14">
        <f>SUM(J52:J59)</f>
        <v>49.92408</v>
      </c>
      <c r="K60" s="15"/>
    </row>
    <row r="61" spans="2:11" ht="34.5" customHeight="1" hidden="1">
      <c r="B61" s="51" t="s">
        <v>54</v>
      </c>
      <c r="C61" s="71" t="s">
        <v>17</v>
      </c>
      <c r="D61" s="71">
        <v>2018</v>
      </c>
      <c r="E61" s="71">
        <v>2024</v>
      </c>
      <c r="F61" s="80">
        <v>2018</v>
      </c>
      <c r="G61" s="75">
        <f>SUM(H62:K62)</f>
        <v>0</v>
      </c>
      <c r="H61" s="75">
        <v>0</v>
      </c>
      <c r="I61" s="75">
        <v>0</v>
      </c>
      <c r="J61" s="75">
        <v>0</v>
      </c>
      <c r="K61" s="75">
        <v>0</v>
      </c>
    </row>
    <row r="62" spans="2:11" ht="37.5" customHeight="1" hidden="1">
      <c r="B62" s="101" t="s">
        <v>55</v>
      </c>
      <c r="C62" s="79"/>
      <c r="D62" s="93"/>
      <c r="E62" s="79"/>
      <c r="F62" s="74"/>
      <c r="G62" s="76"/>
      <c r="H62" s="76"/>
      <c r="I62" s="76"/>
      <c r="J62" s="76"/>
      <c r="K62" s="76"/>
    </row>
    <row r="63" spans="2:11" ht="37.5" customHeight="1" hidden="1">
      <c r="B63" s="96"/>
      <c r="C63" s="79"/>
      <c r="D63" s="93"/>
      <c r="E63" s="79"/>
      <c r="F63" s="6">
        <v>2019</v>
      </c>
      <c r="G63" s="29">
        <f aca="true" t="shared" si="6" ref="G63:G68">SUM(H63:K63)</f>
        <v>0</v>
      </c>
      <c r="H63" s="29">
        <v>0</v>
      </c>
      <c r="I63" s="29">
        <v>0</v>
      </c>
      <c r="J63" s="29">
        <v>0</v>
      </c>
      <c r="K63" s="29">
        <v>0</v>
      </c>
    </row>
    <row r="64" spans="2:11" ht="35.25" customHeight="1" hidden="1">
      <c r="B64" s="96"/>
      <c r="C64" s="79"/>
      <c r="D64" s="93"/>
      <c r="E64" s="79"/>
      <c r="F64" s="6">
        <v>2020</v>
      </c>
      <c r="G64" s="29">
        <f t="shared" si="6"/>
        <v>0</v>
      </c>
      <c r="H64" s="29">
        <v>0</v>
      </c>
      <c r="I64" s="29">
        <v>0</v>
      </c>
      <c r="J64" s="29">
        <v>0</v>
      </c>
      <c r="K64" s="29">
        <v>0</v>
      </c>
    </row>
    <row r="65" spans="2:11" ht="39.75" customHeight="1" hidden="1">
      <c r="B65" s="96"/>
      <c r="C65" s="79"/>
      <c r="D65" s="93"/>
      <c r="E65" s="79"/>
      <c r="F65" s="6">
        <v>2021</v>
      </c>
      <c r="G65" s="29">
        <f t="shared" si="6"/>
        <v>0</v>
      </c>
      <c r="H65" s="29">
        <v>0</v>
      </c>
      <c r="I65" s="29">
        <v>0</v>
      </c>
      <c r="J65" s="29">
        <v>0</v>
      </c>
      <c r="K65" s="29">
        <v>0</v>
      </c>
    </row>
    <row r="66" spans="2:11" ht="34.5" customHeight="1" hidden="1">
      <c r="B66" s="96"/>
      <c r="C66" s="79"/>
      <c r="D66" s="93"/>
      <c r="E66" s="79"/>
      <c r="F66" s="6">
        <v>2022</v>
      </c>
      <c r="G66" s="29">
        <f t="shared" si="6"/>
        <v>0</v>
      </c>
      <c r="H66" s="29">
        <v>0</v>
      </c>
      <c r="I66" s="29">
        <v>0</v>
      </c>
      <c r="J66" s="29">
        <v>0</v>
      </c>
      <c r="K66" s="29">
        <v>0</v>
      </c>
    </row>
    <row r="67" spans="2:11" ht="35.25" customHeight="1" hidden="1">
      <c r="B67" s="96"/>
      <c r="C67" s="79"/>
      <c r="D67" s="93"/>
      <c r="E67" s="79"/>
      <c r="F67" s="6">
        <v>2023</v>
      </c>
      <c r="G67" s="29">
        <f t="shared" si="6"/>
        <v>0</v>
      </c>
      <c r="H67" s="29">
        <v>0</v>
      </c>
      <c r="I67" s="29">
        <v>0</v>
      </c>
      <c r="J67" s="29">
        <v>0</v>
      </c>
      <c r="K67" s="29">
        <v>0</v>
      </c>
    </row>
    <row r="68" spans="2:11" ht="36" customHeight="1" hidden="1">
      <c r="B68" s="96"/>
      <c r="C68" s="65"/>
      <c r="D68" s="89"/>
      <c r="E68" s="65"/>
      <c r="F68" s="6">
        <v>2024</v>
      </c>
      <c r="G68" s="29">
        <f t="shared" si="6"/>
        <v>0</v>
      </c>
      <c r="H68" s="29">
        <v>0</v>
      </c>
      <c r="I68" s="29">
        <v>0</v>
      </c>
      <c r="J68" s="29">
        <v>0</v>
      </c>
      <c r="K68" s="29">
        <v>0</v>
      </c>
    </row>
    <row r="69" spans="2:11" ht="30" customHeight="1" hidden="1">
      <c r="B69" s="50" t="s">
        <v>43</v>
      </c>
      <c r="C69" s="2"/>
      <c r="D69" s="2"/>
      <c r="E69" s="2"/>
      <c r="F69" s="6"/>
      <c r="G69" s="31">
        <f>SUM(G61:G64)</f>
        <v>0</v>
      </c>
      <c r="H69" s="32">
        <f>SUM(H61:H64)</f>
        <v>0</v>
      </c>
      <c r="I69" s="32">
        <f>SUM(I61:I64)</f>
        <v>0</v>
      </c>
      <c r="J69" s="33">
        <v>0</v>
      </c>
      <c r="K69" s="33">
        <v>0</v>
      </c>
    </row>
    <row r="70" spans="2:11" ht="30" customHeight="1">
      <c r="B70" s="27" t="s">
        <v>54</v>
      </c>
      <c r="C70" s="71" t="s">
        <v>17</v>
      </c>
      <c r="D70" s="71">
        <v>2018</v>
      </c>
      <c r="E70" s="71">
        <v>2024</v>
      </c>
      <c r="F70" s="54"/>
      <c r="G70" s="54"/>
      <c r="H70" s="55"/>
      <c r="I70" s="55"/>
      <c r="J70" s="55"/>
      <c r="K70" s="55"/>
    </row>
    <row r="71" spans="2:11" ht="38.25" customHeight="1">
      <c r="B71" s="71" t="s">
        <v>55</v>
      </c>
      <c r="C71" s="79"/>
      <c r="D71" s="93"/>
      <c r="E71" s="93"/>
      <c r="F71" s="54">
        <v>2018</v>
      </c>
      <c r="G71" s="29">
        <f aca="true" t="shared" si="7" ref="G71:G77">SUM(H71:K71)</f>
        <v>0</v>
      </c>
      <c r="H71" s="29">
        <f>SUM(I71:L71)</f>
        <v>0</v>
      </c>
      <c r="I71" s="29">
        <f>SUM(J71:M71)</f>
        <v>0</v>
      </c>
      <c r="J71" s="29">
        <f aca="true" t="shared" si="8" ref="J71:J78">SUM(K71:N71)</f>
        <v>0</v>
      </c>
      <c r="K71" s="29">
        <f aca="true" t="shared" si="9" ref="K71:K78">SUM(L71:O71)</f>
        <v>0</v>
      </c>
    </row>
    <row r="72" spans="2:11" ht="30" customHeight="1">
      <c r="B72" s="79"/>
      <c r="C72" s="79"/>
      <c r="D72" s="93"/>
      <c r="E72" s="93"/>
      <c r="F72" s="54">
        <v>2019</v>
      </c>
      <c r="G72" s="29">
        <f t="shared" si="7"/>
        <v>0</v>
      </c>
      <c r="H72" s="29">
        <f>SUM(I72:L72)</f>
        <v>0</v>
      </c>
      <c r="I72" s="29">
        <f>SUM(J72:M72)</f>
        <v>0</v>
      </c>
      <c r="J72" s="29">
        <f t="shared" si="8"/>
        <v>0</v>
      </c>
      <c r="K72" s="29">
        <f t="shared" si="9"/>
        <v>0</v>
      </c>
    </row>
    <row r="73" spans="2:11" ht="41.25" customHeight="1">
      <c r="B73" s="79"/>
      <c r="C73" s="79"/>
      <c r="D73" s="93"/>
      <c r="E73" s="93"/>
      <c r="F73" s="54">
        <v>2020</v>
      </c>
      <c r="G73" s="29">
        <f t="shared" si="7"/>
        <v>0</v>
      </c>
      <c r="H73" s="90" t="s">
        <v>27</v>
      </c>
      <c r="I73" s="90" t="s">
        <v>27</v>
      </c>
      <c r="J73" s="29">
        <f t="shared" si="8"/>
        <v>0</v>
      </c>
      <c r="K73" s="29">
        <f t="shared" si="9"/>
        <v>0</v>
      </c>
    </row>
    <row r="74" spans="2:11" ht="30" customHeight="1">
      <c r="B74" s="79"/>
      <c r="C74" s="79"/>
      <c r="D74" s="93"/>
      <c r="E74" s="93"/>
      <c r="F74" s="54">
        <v>2021</v>
      </c>
      <c r="G74" s="29">
        <f t="shared" si="7"/>
        <v>0</v>
      </c>
      <c r="H74" s="91"/>
      <c r="I74" s="91"/>
      <c r="J74" s="29">
        <f t="shared" si="8"/>
        <v>0</v>
      </c>
      <c r="K74" s="29">
        <f t="shared" si="9"/>
        <v>0</v>
      </c>
    </row>
    <row r="75" spans="2:11" ht="30" customHeight="1">
      <c r="B75" s="79"/>
      <c r="C75" s="79"/>
      <c r="D75" s="93"/>
      <c r="E75" s="93"/>
      <c r="F75" s="54">
        <v>2022</v>
      </c>
      <c r="G75" s="29">
        <f t="shared" si="7"/>
        <v>0</v>
      </c>
      <c r="H75" s="91"/>
      <c r="I75" s="91"/>
      <c r="J75" s="29">
        <f t="shared" si="8"/>
        <v>0</v>
      </c>
      <c r="K75" s="29">
        <f t="shared" si="9"/>
        <v>0</v>
      </c>
    </row>
    <row r="76" spans="2:11" ht="30" customHeight="1">
      <c r="B76" s="79"/>
      <c r="C76" s="79"/>
      <c r="D76" s="93"/>
      <c r="E76" s="93"/>
      <c r="F76" s="54">
        <v>2023</v>
      </c>
      <c r="G76" s="29">
        <f t="shared" si="7"/>
        <v>0</v>
      </c>
      <c r="H76" s="91"/>
      <c r="I76" s="91"/>
      <c r="J76" s="29">
        <f t="shared" si="8"/>
        <v>0</v>
      </c>
      <c r="K76" s="29">
        <f t="shared" si="9"/>
        <v>0</v>
      </c>
    </row>
    <row r="77" spans="2:11" ht="44.25" customHeight="1">
      <c r="B77" s="79"/>
      <c r="C77" s="65"/>
      <c r="D77" s="89"/>
      <c r="E77" s="89"/>
      <c r="F77" s="54">
        <v>2024</v>
      </c>
      <c r="G77" s="29">
        <f t="shared" si="7"/>
        <v>0</v>
      </c>
      <c r="H77" s="92"/>
      <c r="I77" s="92"/>
      <c r="J77" s="29">
        <f t="shared" si="8"/>
        <v>0</v>
      </c>
      <c r="K77" s="29">
        <f t="shared" si="9"/>
        <v>0</v>
      </c>
    </row>
    <row r="78" spans="2:11" ht="23.25" customHeight="1">
      <c r="B78" s="50" t="s">
        <v>43</v>
      </c>
      <c r="C78" s="25"/>
      <c r="D78" s="25"/>
      <c r="E78" s="25"/>
      <c r="F78" s="54"/>
      <c r="G78" s="29">
        <f>SUM(H78:K78)</f>
        <v>0</v>
      </c>
      <c r="H78" s="29">
        <f>SUM(I78:L78)</f>
        <v>0</v>
      </c>
      <c r="I78" s="29">
        <f>SUM(J78:M78)</f>
        <v>0</v>
      </c>
      <c r="J78" s="29">
        <f t="shared" si="8"/>
        <v>0</v>
      </c>
      <c r="K78" s="29">
        <f t="shared" si="9"/>
        <v>0</v>
      </c>
    </row>
    <row r="79" spans="2:11" ht="31.5" customHeight="1">
      <c r="B79" s="56" t="s">
        <v>56</v>
      </c>
      <c r="C79" s="71" t="s">
        <v>17</v>
      </c>
      <c r="D79" s="71">
        <v>2018</v>
      </c>
      <c r="E79" s="71">
        <v>2018</v>
      </c>
      <c r="F79" s="71">
        <v>2018</v>
      </c>
      <c r="G79" s="72">
        <f>SUM(H79:K80)</f>
        <v>4387.6487</v>
      </c>
      <c r="H79" s="72">
        <v>0</v>
      </c>
      <c r="I79" s="72">
        <v>0</v>
      </c>
      <c r="J79" s="72">
        <v>3579.40644</v>
      </c>
      <c r="K79" s="72">
        <v>808.24226</v>
      </c>
    </row>
    <row r="80" spans="2:11" ht="242.25" customHeight="1">
      <c r="B80" s="49" t="s">
        <v>57</v>
      </c>
      <c r="C80" s="65"/>
      <c r="D80" s="65"/>
      <c r="E80" s="65"/>
      <c r="F80" s="74"/>
      <c r="G80" s="73"/>
      <c r="H80" s="73"/>
      <c r="I80" s="73"/>
      <c r="J80" s="73"/>
      <c r="K80" s="73"/>
    </row>
    <row r="81" spans="2:11" ht="27.75" customHeight="1">
      <c r="B81" s="50" t="s">
        <v>43</v>
      </c>
      <c r="C81" s="2"/>
      <c r="D81" s="2"/>
      <c r="E81" s="2"/>
      <c r="F81" s="2"/>
      <c r="G81" s="31">
        <f>G79</f>
        <v>4387.6487</v>
      </c>
      <c r="H81" s="32">
        <f>H79</f>
        <v>0</v>
      </c>
      <c r="I81" s="32">
        <f>I79</f>
        <v>0</v>
      </c>
      <c r="J81" s="33">
        <f>J79</f>
        <v>3579.40644</v>
      </c>
      <c r="K81" s="33">
        <f>K79</f>
        <v>808.24226</v>
      </c>
    </row>
    <row r="82" spans="2:11" ht="29.25" customHeight="1">
      <c r="B82" s="56" t="s">
        <v>58</v>
      </c>
      <c r="C82" s="25"/>
      <c r="D82" s="25"/>
      <c r="E82" s="25"/>
      <c r="F82" s="2"/>
      <c r="G82" s="22"/>
      <c r="H82" s="20"/>
      <c r="I82" s="20"/>
      <c r="J82" s="14"/>
      <c r="K82" s="15"/>
    </row>
    <row r="83" spans="2:11" ht="187.5" customHeight="1">
      <c r="B83" s="52" t="s">
        <v>62</v>
      </c>
      <c r="C83" s="71" t="s">
        <v>17</v>
      </c>
      <c r="D83" s="71">
        <v>2018</v>
      </c>
      <c r="E83" s="71">
        <v>2019</v>
      </c>
      <c r="F83" s="2">
        <v>2018</v>
      </c>
      <c r="G83" s="33">
        <f>SUM(H83:K83)</f>
        <v>3802.03098</v>
      </c>
      <c r="H83" s="33">
        <v>0</v>
      </c>
      <c r="I83" s="33">
        <v>0</v>
      </c>
      <c r="J83" s="33">
        <v>3802.03098</v>
      </c>
      <c r="K83" s="33">
        <v>0</v>
      </c>
    </row>
    <row r="84" spans="2:14" ht="47.25" customHeight="1">
      <c r="B84" s="52" t="s">
        <v>61</v>
      </c>
      <c r="C84" s="89"/>
      <c r="D84" s="89"/>
      <c r="E84" s="89"/>
      <c r="F84" s="2">
        <v>2019</v>
      </c>
      <c r="G84" s="33">
        <f>SUM(H84:K84)</f>
        <v>6153.99407</v>
      </c>
      <c r="H84" s="33">
        <v>0</v>
      </c>
      <c r="I84" s="33">
        <v>0</v>
      </c>
      <c r="J84" s="33">
        <v>6153.99407</v>
      </c>
      <c r="K84" s="33">
        <v>0</v>
      </c>
      <c r="M84" s="41">
        <v>1361.4</v>
      </c>
      <c r="N84" s="48"/>
    </row>
    <row r="85" spans="2:13" ht="18.75" customHeight="1">
      <c r="B85" s="50" t="s">
        <v>43</v>
      </c>
      <c r="C85" s="21"/>
      <c r="D85" s="21"/>
      <c r="E85" s="21"/>
      <c r="F85" s="2"/>
      <c r="G85" s="31">
        <f>SUM(G83:G84)</f>
        <v>9956.02505</v>
      </c>
      <c r="H85" s="32">
        <f>SUM(H83:H84)</f>
        <v>0</v>
      </c>
      <c r="I85" s="32">
        <f>SUM(I83:I84)</f>
        <v>0</v>
      </c>
      <c r="J85" s="33">
        <f>SUM(J83:J84)</f>
        <v>9956.02505</v>
      </c>
      <c r="K85" s="33">
        <f>SUM(K83:K84)</f>
        <v>0</v>
      </c>
      <c r="M85" s="41">
        <f>J84-M84</f>
        <v>4792.594069999999</v>
      </c>
    </row>
    <row r="86" spans="2:11" ht="28.5" customHeight="1">
      <c r="B86" s="56" t="s">
        <v>59</v>
      </c>
      <c r="C86" s="71" t="s">
        <v>17</v>
      </c>
      <c r="D86" s="71">
        <v>2018</v>
      </c>
      <c r="E86" s="71">
        <v>2020</v>
      </c>
      <c r="F86" s="71">
        <v>2018</v>
      </c>
      <c r="G86" s="72">
        <f>SUM(H86:K87)</f>
        <v>7625.95775</v>
      </c>
      <c r="H86" s="72">
        <v>0</v>
      </c>
      <c r="I86" s="72">
        <v>7625.95775</v>
      </c>
      <c r="J86" s="72">
        <v>0</v>
      </c>
      <c r="K86" s="72">
        <v>0</v>
      </c>
    </row>
    <row r="87" spans="2:11" ht="102" customHeight="1">
      <c r="B87" s="95" t="s">
        <v>60</v>
      </c>
      <c r="C87" s="79"/>
      <c r="D87" s="79"/>
      <c r="E87" s="79"/>
      <c r="F87" s="65"/>
      <c r="G87" s="73"/>
      <c r="H87" s="73"/>
      <c r="I87" s="73"/>
      <c r="J87" s="73"/>
      <c r="K87" s="73"/>
    </row>
    <row r="88" spans="2:11" ht="109.5" customHeight="1">
      <c r="B88" s="96"/>
      <c r="C88" s="79"/>
      <c r="D88" s="79"/>
      <c r="E88" s="79"/>
      <c r="F88" s="20">
        <v>2019</v>
      </c>
      <c r="G88" s="39">
        <f>SUM(H88:K88)</f>
        <v>25315.4646</v>
      </c>
      <c r="H88" s="36">
        <v>0</v>
      </c>
      <c r="I88" s="36">
        <v>25315.4646</v>
      </c>
      <c r="J88" s="36">
        <v>0</v>
      </c>
      <c r="K88" s="36">
        <v>0</v>
      </c>
    </row>
    <row r="89" spans="2:11" ht="50.25" customHeight="1">
      <c r="B89" s="65"/>
      <c r="C89" s="65"/>
      <c r="D89" s="65"/>
      <c r="E89" s="65"/>
      <c r="F89" s="20">
        <v>2020</v>
      </c>
      <c r="G89" s="39">
        <f>SUM(H89:K89)</f>
        <v>11089.625160000001</v>
      </c>
      <c r="H89" s="36">
        <v>0</v>
      </c>
      <c r="I89" s="36">
        <v>11049.42516</v>
      </c>
      <c r="J89" s="36">
        <v>40.2</v>
      </c>
      <c r="K89" s="36"/>
    </row>
    <row r="90" spans="2:11" ht="30" customHeight="1">
      <c r="B90" s="50" t="s">
        <v>43</v>
      </c>
      <c r="C90" s="11"/>
      <c r="D90" s="11"/>
      <c r="E90" s="11"/>
      <c r="F90" s="16"/>
      <c r="G90" s="58">
        <f>SUM(G86:G89)</f>
        <v>44031.047510000004</v>
      </c>
      <c r="H90" s="58">
        <f>SUM(H86:H89)</f>
        <v>0</v>
      </c>
      <c r="I90" s="58">
        <f>SUM(I86:I89)</f>
        <v>43990.84751</v>
      </c>
      <c r="J90" s="58">
        <f>SUM(J86:J89)</f>
        <v>40.2</v>
      </c>
      <c r="K90" s="58">
        <f>SUM(K86:K89)</f>
        <v>0</v>
      </c>
    </row>
    <row r="91" spans="2:12" ht="33.75" customHeight="1">
      <c r="B91" s="53" t="s">
        <v>44</v>
      </c>
      <c r="C91" s="11"/>
      <c r="D91" s="11"/>
      <c r="E91" s="11"/>
      <c r="F91" s="16"/>
      <c r="G91" s="58">
        <f>G90+G85+G81+G69+G60+G51+G42</f>
        <v>74406.44196</v>
      </c>
      <c r="H91" s="45">
        <f>H90+H85+H81+H69+H60+H51+H42</f>
        <v>1271.8304900000003</v>
      </c>
      <c r="I91" s="45">
        <f>I90+I85+I81+I69+I60+I51+I42</f>
        <v>55928.552560000004</v>
      </c>
      <c r="J91" s="45">
        <f>J90+J85+J81+J69+J60+J51+J42</f>
        <v>16397.816650000004</v>
      </c>
      <c r="K91" s="45">
        <f>K90+K85+K81+K69+K60+K51+K42</f>
        <v>808.24226</v>
      </c>
      <c r="L91" s="23"/>
    </row>
    <row r="93" ht="12.75">
      <c r="G93" s="23"/>
    </row>
    <row r="94" ht="12.75">
      <c r="H94">
        <v>32</v>
      </c>
    </row>
    <row r="95" ht="12.75">
      <c r="H95">
        <v>0</v>
      </c>
    </row>
  </sheetData>
  <sheetProtection selectLockedCells="1" selectUnlockedCells="1"/>
  <mergeCells count="99">
    <mergeCell ref="H39:H41"/>
    <mergeCell ref="I39:I41"/>
    <mergeCell ref="H29:H31"/>
    <mergeCell ref="I29:I31"/>
    <mergeCell ref="H20:H22"/>
    <mergeCell ref="I20:I22"/>
    <mergeCell ref="I33:I34"/>
    <mergeCell ref="I1:K1"/>
    <mergeCell ref="I2:K2"/>
    <mergeCell ref="I3:K3"/>
    <mergeCell ref="I4:K4"/>
    <mergeCell ref="I5:K5"/>
    <mergeCell ref="J6:K6"/>
    <mergeCell ref="I7:K7"/>
    <mergeCell ref="B8:K8"/>
    <mergeCell ref="B9:K9"/>
    <mergeCell ref="B10:K10"/>
    <mergeCell ref="B12:B13"/>
    <mergeCell ref="C12:C13"/>
    <mergeCell ref="D12:E12"/>
    <mergeCell ref="F12:F13"/>
    <mergeCell ref="G12:K12"/>
    <mergeCell ref="I54:I59"/>
    <mergeCell ref="I45:I50"/>
    <mergeCell ref="J33:J34"/>
    <mergeCell ref="K33:K34"/>
    <mergeCell ref="F43:F44"/>
    <mergeCell ref="G43:G44"/>
    <mergeCell ref="H43:H44"/>
    <mergeCell ref="F33:F34"/>
    <mergeCell ref="G33:G34"/>
    <mergeCell ref="H33:H34"/>
    <mergeCell ref="I52:I53"/>
    <mergeCell ref="J52:J53"/>
    <mergeCell ref="K52:K53"/>
    <mergeCell ref="I43:I44"/>
    <mergeCell ref="J43:J44"/>
    <mergeCell ref="K43:K44"/>
    <mergeCell ref="G61:G62"/>
    <mergeCell ref="H61:H62"/>
    <mergeCell ref="B54:B59"/>
    <mergeCell ref="C52:C59"/>
    <mergeCell ref="D52:D59"/>
    <mergeCell ref="E52:E59"/>
    <mergeCell ref="H52:H53"/>
    <mergeCell ref="F52:F53"/>
    <mergeCell ref="G52:G53"/>
    <mergeCell ref="C61:C68"/>
    <mergeCell ref="C83:C84"/>
    <mergeCell ref="D83:D84"/>
    <mergeCell ref="E83:E84"/>
    <mergeCell ref="I61:I62"/>
    <mergeCell ref="J61:J62"/>
    <mergeCell ref="K61:K62"/>
    <mergeCell ref="C79:C80"/>
    <mergeCell ref="D79:D80"/>
    <mergeCell ref="E79:E80"/>
    <mergeCell ref="F61:F62"/>
    <mergeCell ref="F79:F80"/>
    <mergeCell ref="G79:G80"/>
    <mergeCell ref="H79:H80"/>
    <mergeCell ref="I86:I87"/>
    <mergeCell ref="J86:J87"/>
    <mergeCell ref="K79:K80"/>
    <mergeCell ref="K86:K87"/>
    <mergeCell ref="I79:I80"/>
    <mergeCell ref="J79:J80"/>
    <mergeCell ref="B62:B68"/>
    <mergeCell ref="D61:D68"/>
    <mergeCell ref="E61:E68"/>
    <mergeCell ref="F86:F87"/>
    <mergeCell ref="G86:G87"/>
    <mergeCell ref="H86:H87"/>
    <mergeCell ref="E86:E89"/>
    <mergeCell ref="D86:D89"/>
    <mergeCell ref="C86:C89"/>
    <mergeCell ref="B87:B89"/>
    <mergeCell ref="E43:E50"/>
    <mergeCell ref="D43:D50"/>
    <mergeCell ref="C43:C50"/>
    <mergeCell ref="B45:B50"/>
    <mergeCell ref="B35:B41"/>
    <mergeCell ref="C33:C41"/>
    <mergeCell ref="D33:D41"/>
    <mergeCell ref="E33:E41"/>
    <mergeCell ref="E15:E22"/>
    <mergeCell ref="B24:B31"/>
    <mergeCell ref="C24:C31"/>
    <mergeCell ref="D24:D31"/>
    <mergeCell ref="E24:E31"/>
    <mergeCell ref="C15:C22"/>
    <mergeCell ref="B15:B22"/>
    <mergeCell ref="D15:D22"/>
    <mergeCell ref="I73:I77"/>
    <mergeCell ref="H73:H77"/>
    <mergeCell ref="C70:C77"/>
    <mergeCell ref="D70:D77"/>
    <mergeCell ref="E70:E77"/>
    <mergeCell ref="B71:B77"/>
  </mergeCells>
  <printOptions/>
  <pageMargins left="0.7875" right="0.7875" top="0.7875" bottom="0.7875" header="0.5118055555555555" footer="0.5118055555555555"/>
  <pageSetup horizontalDpi="600" verticalDpi="600" orientation="landscape" paperSize="9" scale="84" r:id="rId1"/>
  <rowBreaks count="7" manualBreakCount="7">
    <brk id="23" min="1" max="10" man="1"/>
    <brk id="32" min="1" max="10" man="1"/>
    <brk id="42" min="1" max="10" man="1"/>
    <brk id="51" min="1" max="10" man="1"/>
    <brk id="60" min="1" max="10" man="1"/>
    <brk id="81" min="1" max="10" man="1"/>
    <brk id="8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Анджела Г. Гостева</dc:creator>
  <cp:keywords/>
  <dc:description/>
  <cp:lastModifiedBy>Мурашова И.В.</cp:lastModifiedBy>
  <cp:lastPrinted>2020-09-30T09:22:01Z</cp:lastPrinted>
  <dcterms:created xsi:type="dcterms:W3CDTF">2019-02-08T07:07:41Z</dcterms:created>
  <dcterms:modified xsi:type="dcterms:W3CDTF">2020-09-30T09:22:03Z</dcterms:modified>
  <cp:category/>
  <cp:version/>
  <cp:contentType/>
  <cp:contentStatus/>
</cp:coreProperties>
</file>