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" yWindow="165" windowWidth="14085" windowHeight="12360" activeTab="3"/>
  </bookViews>
  <sheets>
    <sheet name="Раздел 1" sheetId="2" r:id="rId1"/>
    <sheet name="2020" sheetId="4" r:id="rId2"/>
    <sheet name="2021" sheetId="5" r:id="rId3"/>
    <sheet name="2022" sheetId="6" r:id="rId4"/>
    <sheet name="свод" sheetId="7" state="hidden" r:id="rId5"/>
  </sheets>
  <definedNames>
    <definedName name="Z_01451C91_14DA_4D26_B1B3_18A70391612A_.wvu.FilterData" localSheetId="1" hidden="1">'2020'!#REF!</definedName>
    <definedName name="Z_01451C91_14DA_4D26_B1B3_18A70391612A_.wvu.PrintArea" localSheetId="1" hidden="1">'2020'!$A$1:$W$14</definedName>
    <definedName name="Z_01451C91_14DA_4D26_B1B3_18A70391612A_.wvu.PrintArea" localSheetId="2" hidden="1">'2021'!$A$1:$W$126</definedName>
    <definedName name="Z_01451C91_14DA_4D26_B1B3_18A70391612A_.wvu.PrintArea" localSheetId="3" hidden="1">'2022'!$A$1:$W$18</definedName>
    <definedName name="Z_01451C91_14DA_4D26_B1B3_18A70391612A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01451C91_14DA_4D26_B1B3_18A70391612A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01451C91_14DA_4D26_B1B3_18A70391612A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16B8344E_73EB_416B_B009_420D58C33AEC_.wvu.FilterData" localSheetId="1" hidden="1">'2020'!#REF!</definedName>
    <definedName name="Z_16B8344E_73EB_416B_B009_420D58C33AEC_.wvu.PrintArea" localSheetId="1" hidden="1">'2020'!$A$1:$W$14</definedName>
    <definedName name="Z_16B8344E_73EB_416B_B009_420D58C33AEC_.wvu.PrintArea" localSheetId="2" hidden="1">'2021'!$A$1:$W$126</definedName>
    <definedName name="Z_16B8344E_73EB_416B_B009_420D58C33AEC_.wvu.PrintArea" localSheetId="3" hidden="1">'2022'!$A$1:$W$18</definedName>
    <definedName name="Z_16B8344E_73EB_416B_B009_420D58C33AEC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16B8344E_73EB_416B_B009_420D58C33AEC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16B8344E_73EB_416B_B009_420D58C33AEC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1B9CDF8A_2F5D_4B91_80D4_6D7CCC92D8AA_.wvu.FilterData" localSheetId="1" hidden="1">'2020'!#REF!</definedName>
    <definedName name="Z_35164214_6B83_4B40_8294_2E9A0423440B_.wvu.FilterData" localSheetId="1" hidden="1">'2020'!#REF!</definedName>
    <definedName name="Z_35164214_6B83_4B40_8294_2E9A0423440B_.wvu.PrintArea" localSheetId="1" hidden="1">'2020'!$A$1:$W$14</definedName>
    <definedName name="Z_35164214_6B83_4B40_8294_2E9A0423440B_.wvu.PrintArea" localSheetId="2" hidden="1">'2021'!$A$1:$W$126</definedName>
    <definedName name="Z_35164214_6B83_4B40_8294_2E9A0423440B_.wvu.PrintArea" localSheetId="3" hidden="1">'2022'!$A$1:$W$18</definedName>
    <definedName name="Z_35164214_6B83_4B40_8294_2E9A0423440B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35164214_6B83_4B40_8294_2E9A0423440B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35164214_6B83_4B40_8294_2E9A0423440B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4B6D6BCB_EE2D_42AC_9192_354A33B0E0EA_.wvu.FilterData" localSheetId="1" hidden="1">'2020'!#REF!</definedName>
    <definedName name="Z_4B6D6BCB_EE2D_42AC_9192_354A33B0E0EA_.wvu.FilterData" localSheetId="2" hidden="1">'2021'!#REF!</definedName>
    <definedName name="Z_4B6D6BCB_EE2D_42AC_9192_354A33B0E0EA_.wvu.PrintArea" localSheetId="1" hidden="1">'2020'!$A$1:$W$14</definedName>
    <definedName name="Z_4B6D6BCB_EE2D_42AC_9192_354A33B0E0EA_.wvu.PrintArea" localSheetId="2" hidden="1">'2021'!$A$1:$W$126</definedName>
    <definedName name="Z_4B6D6BCB_EE2D_42AC_9192_354A33B0E0EA_.wvu.PrintArea" localSheetId="3" hidden="1">'2022'!$A$1:$W$18</definedName>
    <definedName name="Z_4B6D6BCB_EE2D_42AC_9192_354A33B0E0EA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4B6D6BCB_EE2D_42AC_9192_354A33B0E0EA_.wvu.Rows" localSheetId="3" hidden="1">'2022'!#REF!,'2022'!#REF!,'2022'!#REF!,'2022'!#REF!,'2022'!#REF!,'2022'!#REF!,'2022'!#REF!,'2022'!#REF!,'2022'!#REF!,'2022'!#REF!,'2022'!#REF!,'2022'!#REF!,'2022'!#REF!,'2022'!#REF!</definedName>
    <definedName name="Z_5446568B_FD51_4004_B51D_23EC2018CD0E_.wvu.FilterData" localSheetId="1" hidden="1">'2020'!#REF!</definedName>
    <definedName name="Z_83613F8C_5050_4CDE_94E5_E4721A2F1A39_.wvu.FilterData" localSheetId="1" hidden="1">'2020'!#REF!</definedName>
    <definedName name="Z_B742453E_6192_4495_8455_B4A974C6429E_.wvu.FilterData" localSheetId="1" hidden="1">'2020'!#REF!</definedName>
    <definedName name="Z_B742453E_6192_4495_8455_B4A974C6429E_.wvu.PrintArea" localSheetId="1" hidden="1">'2020'!$A$1:$W$14</definedName>
    <definedName name="Z_B742453E_6192_4495_8455_B4A974C6429E_.wvu.PrintArea" localSheetId="2" hidden="1">'2021'!$A$1:$W$126</definedName>
    <definedName name="Z_B742453E_6192_4495_8455_B4A974C6429E_.wvu.PrintArea" localSheetId="3" hidden="1">'2022'!$A$1:$W$18</definedName>
    <definedName name="Z_B742453E_6192_4495_8455_B4A974C6429E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B742453E_6192_4495_8455_B4A974C6429E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B742453E_6192_4495_8455_B4A974C6429E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D2C739B3_6C2A_43E1_9B43_1F38401FDF49_.wvu.FilterData" localSheetId="1" hidden="1">'2020'!#REF!</definedName>
    <definedName name="Z_DE2E8392_397B_4E2C_B9DD_E1C088B12D54_.wvu.FilterData" localSheetId="1" hidden="1">'2020'!#REF!</definedName>
    <definedName name="Z_DFCDC4A7_B1EE_4F7B_A9A5_CB3F46056C80_.wvu.FilterData" localSheetId="1" hidden="1">'2020'!#REF!</definedName>
    <definedName name="Z_DFCDC4A7_B1EE_4F7B_A9A5_CB3F46056C80_.wvu.PrintArea" localSheetId="1" hidden="1">'2020'!$A$1:$W$14</definedName>
    <definedName name="Z_DFCDC4A7_B1EE_4F7B_A9A5_CB3F46056C80_.wvu.PrintArea" localSheetId="2" hidden="1">'2021'!$A$1:$W$126</definedName>
    <definedName name="Z_DFCDC4A7_B1EE_4F7B_A9A5_CB3F46056C80_.wvu.PrintArea" localSheetId="3" hidden="1">'2022'!$A$1:$W$18</definedName>
    <definedName name="Z_DFCDC4A7_B1EE_4F7B_A9A5_CB3F46056C80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DFCDC4A7_B1EE_4F7B_A9A5_CB3F46056C80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DFCDC4A7_B1EE_4F7B_A9A5_CB3F46056C80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E557CDC6_6AA0_4DD0_B6F9_A94A1E4C138A_.wvu.FilterData" localSheetId="1" hidden="1">'2020'!#REF!</definedName>
    <definedName name="Z_E557CDC6_6AA0_4DD0_B6F9_A94A1E4C138A_.wvu.PrintArea" localSheetId="1" hidden="1">'2020'!$A$1:$W$14</definedName>
    <definedName name="Z_E557CDC6_6AA0_4DD0_B6F9_A94A1E4C138A_.wvu.PrintArea" localSheetId="2" hidden="1">'2021'!$A$1:$W$126</definedName>
    <definedName name="Z_E557CDC6_6AA0_4DD0_B6F9_A94A1E4C138A_.wvu.PrintArea" localSheetId="3" hidden="1">'2022'!$A$1:$W$18</definedName>
    <definedName name="Z_E557CDC6_6AA0_4DD0_B6F9_A94A1E4C138A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E557CDC6_6AA0_4DD0_B6F9_A94A1E4C138A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E557CDC6_6AA0_4DD0_B6F9_A94A1E4C138A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F61158DD_B832_4B6B_82D0_8E4EB30BA059_.wvu.FilterData" localSheetId="1" hidden="1">'2020'!#REF!</definedName>
    <definedName name="_xlnm.Print_Area" localSheetId="1">'2020'!$A$1:$W$16</definedName>
    <definedName name="_xlnm.Print_Area" localSheetId="2">'2021'!$A$1:$W$126</definedName>
    <definedName name="_xlnm.Print_Area" localSheetId="3">'2022'!$A$1:$W$20</definedName>
  </definedNames>
  <calcPr calcId="125725"/>
</workbook>
</file>

<file path=xl/calcChain.xml><?xml version="1.0" encoding="utf-8"?>
<calcChain xmlns="http://schemas.openxmlformats.org/spreadsheetml/2006/main">
  <c r="W16" i="6"/>
  <c r="V16"/>
  <c r="U16"/>
  <c r="T16"/>
  <c r="S16"/>
  <c r="Q16"/>
  <c r="P16"/>
  <c r="O16"/>
  <c r="N16"/>
  <c r="M16"/>
  <c r="L16"/>
  <c r="K16"/>
  <c r="J16"/>
  <c r="I16"/>
  <c r="H16"/>
  <c r="G16"/>
  <c r="F16"/>
  <c r="E16"/>
  <c r="R15"/>
  <c r="D15"/>
  <c r="R14"/>
  <c r="D14"/>
  <c r="R13"/>
  <c r="D13"/>
  <c r="R12"/>
  <c r="D12"/>
  <c r="R11"/>
  <c r="R16" s="1"/>
  <c r="D11"/>
  <c r="D16" s="1"/>
  <c r="V124" i="5" l="1"/>
  <c r="U124"/>
  <c r="T124"/>
  <c r="S124"/>
  <c r="R124"/>
  <c r="Q124"/>
  <c r="O124"/>
  <c r="M124"/>
  <c r="L124"/>
  <c r="K124"/>
  <c r="J124"/>
  <c r="I124"/>
  <c r="H124"/>
  <c r="G124"/>
  <c r="F124"/>
  <c r="E14" i="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C30" i="7"/>
  <c r="I124" i="2" l="1"/>
  <c r="W122" i="5" l="1"/>
  <c r="D122"/>
  <c r="W121"/>
  <c r="D121"/>
  <c r="W120"/>
  <c r="D120"/>
  <c r="W119"/>
  <c r="D119"/>
  <c r="W118"/>
  <c r="D118"/>
  <c r="W117"/>
  <c r="D117"/>
  <c r="W116"/>
  <c r="D116"/>
  <c r="W115"/>
  <c r="D115"/>
  <c r="W114"/>
  <c r="D114"/>
  <c r="W113"/>
  <c r="D113"/>
  <c r="W112"/>
  <c r="D112"/>
  <c r="W111"/>
  <c r="D111"/>
  <c r="W110"/>
  <c r="D110"/>
  <c r="W109"/>
  <c r="D109"/>
  <c r="W108"/>
  <c r="D108"/>
  <c r="W107"/>
  <c r="D107"/>
  <c r="W106"/>
  <c r="D106"/>
  <c r="W105"/>
  <c r="D105"/>
  <c r="W104"/>
  <c r="D104"/>
  <c r="W103"/>
  <c r="D103"/>
  <c r="W102"/>
  <c r="D102"/>
  <c r="W101"/>
  <c r="D101"/>
  <c r="W100"/>
  <c r="D100"/>
  <c r="W99"/>
  <c r="D99"/>
  <c r="W98"/>
  <c r="D98"/>
  <c r="W97"/>
  <c r="D97"/>
  <c r="W96"/>
  <c r="D96"/>
  <c r="W95"/>
  <c r="D95"/>
  <c r="W94"/>
  <c r="D94"/>
  <c r="W93"/>
  <c r="D93"/>
  <c r="W92"/>
  <c r="D92"/>
  <c r="W91"/>
  <c r="D91"/>
  <c r="D90"/>
  <c r="C90" s="1"/>
  <c r="W89"/>
  <c r="D89"/>
  <c r="W88"/>
  <c r="D88"/>
  <c r="W87"/>
  <c r="D87"/>
  <c r="W86"/>
  <c r="D86"/>
  <c r="W85"/>
  <c r="D85"/>
  <c r="W84"/>
  <c r="D84"/>
  <c r="W83"/>
  <c r="D83"/>
  <c r="W82"/>
  <c r="D82"/>
  <c r="W81"/>
  <c r="D81"/>
  <c r="W80"/>
  <c r="D80"/>
  <c r="W79"/>
  <c r="D79"/>
  <c r="W78"/>
  <c r="D78"/>
  <c r="W77"/>
  <c r="D77"/>
  <c r="W76"/>
  <c r="D76"/>
  <c r="W75"/>
  <c r="D75"/>
  <c r="W74"/>
  <c r="D74"/>
  <c r="W73"/>
  <c r="D73"/>
  <c r="W72"/>
  <c r="D72"/>
  <c r="W71"/>
  <c r="D71"/>
  <c r="W70"/>
  <c r="D70"/>
  <c r="W69"/>
  <c r="D69"/>
  <c r="D68"/>
  <c r="C68" s="1"/>
  <c r="W67"/>
  <c r="D67"/>
  <c r="W66"/>
  <c r="D66"/>
  <c r="D65"/>
  <c r="C65" s="1"/>
  <c r="W64"/>
  <c r="D64"/>
  <c r="W63"/>
  <c r="D63"/>
  <c r="W62"/>
  <c r="D62"/>
  <c r="W61"/>
  <c r="D61"/>
  <c r="W60"/>
  <c r="D60"/>
  <c r="D59"/>
  <c r="C59" s="1"/>
  <c r="W58"/>
  <c r="D58"/>
  <c r="W57"/>
  <c r="D57"/>
  <c r="W56"/>
  <c r="D56"/>
  <c r="W55"/>
  <c r="D55"/>
  <c r="D54"/>
  <c r="C54" s="1"/>
  <c r="W53"/>
  <c r="D53"/>
  <c r="W52"/>
  <c r="D52"/>
  <c r="D51"/>
  <c r="C51" s="1"/>
  <c r="W50"/>
  <c r="D50"/>
  <c r="W49"/>
  <c r="D49"/>
  <c r="W48"/>
  <c r="D48"/>
  <c r="W47"/>
  <c r="D47"/>
  <c r="W46"/>
  <c r="D46"/>
  <c r="W45"/>
  <c r="D45"/>
  <c r="W44"/>
  <c r="D44"/>
  <c r="W43"/>
  <c r="D43"/>
  <c r="D42"/>
  <c r="C42" s="1"/>
  <c r="W41"/>
  <c r="D41"/>
  <c r="W40"/>
  <c r="D40"/>
  <c r="W39"/>
  <c r="D39"/>
  <c r="W38"/>
  <c r="D38"/>
  <c r="W37"/>
  <c r="D37"/>
  <c r="D36"/>
  <c r="C36" s="1"/>
  <c r="P35"/>
  <c r="P124" s="1"/>
  <c r="E32"/>
  <c r="W32"/>
  <c r="W31"/>
  <c r="D31"/>
  <c r="D30"/>
  <c r="C30" s="1"/>
  <c r="W29"/>
  <c r="D29"/>
  <c r="W28"/>
  <c r="D28"/>
  <c r="W27"/>
  <c r="D27"/>
  <c r="W26"/>
  <c r="D26"/>
  <c r="W25"/>
  <c r="D25"/>
  <c r="W24"/>
  <c r="D24"/>
  <c r="D23"/>
  <c r="C23" s="1"/>
  <c r="W22"/>
  <c r="D22"/>
  <c r="W21"/>
  <c r="D21"/>
  <c r="W20"/>
  <c r="D20"/>
  <c r="W19"/>
  <c r="D19"/>
  <c r="W17"/>
  <c r="D17"/>
  <c r="W16"/>
  <c r="D16"/>
  <c r="W15"/>
  <c r="D15"/>
  <c r="W14"/>
  <c r="D14"/>
  <c r="W13"/>
  <c r="D13"/>
  <c r="W12"/>
  <c r="D12"/>
  <c r="W11"/>
  <c r="D11"/>
  <c r="D32" l="1"/>
  <c r="E124"/>
  <c r="C38"/>
  <c r="C46"/>
  <c r="C50"/>
  <c r="C22"/>
  <c r="C67"/>
  <c r="C104"/>
  <c r="C108"/>
  <c r="C120"/>
  <c r="C66"/>
  <c r="C109"/>
  <c r="C111"/>
  <c r="C113"/>
  <c r="C115"/>
  <c r="C92"/>
  <c r="C110"/>
  <c r="C114"/>
  <c r="C96"/>
  <c r="C100"/>
  <c r="C44"/>
  <c r="C48"/>
  <c r="C19"/>
  <c r="C39"/>
  <c r="C41"/>
  <c r="C43"/>
  <c r="C45"/>
  <c r="C47"/>
  <c r="C49"/>
  <c r="C88"/>
  <c r="C94"/>
  <c r="C98"/>
  <c r="C69"/>
  <c r="C71"/>
  <c r="C73"/>
  <c r="C75"/>
  <c r="C77"/>
  <c r="C79"/>
  <c r="C81"/>
  <c r="C83"/>
  <c r="C85"/>
  <c r="C87"/>
  <c r="C93"/>
  <c r="C95"/>
  <c r="C97"/>
  <c r="C99"/>
  <c r="C112"/>
  <c r="C116"/>
  <c r="C89"/>
  <c r="C118"/>
  <c r="C70"/>
  <c r="C72"/>
  <c r="C74"/>
  <c r="C76"/>
  <c r="C78"/>
  <c r="C80"/>
  <c r="C82"/>
  <c r="C84"/>
  <c r="C86"/>
  <c r="C101"/>
  <c r="C103"/>
  <c r="C106"/>
  <c r="C117"/>
  <c r="C119"/>
  <c r="C122"/>
  <c r="C102"/>
  <c r="C37"/>
  <c r="C40"/>
  <c r="C91"/>
  <c r="C105"/>
  <c r="C107"/>
  <c r="C121"/>
  <c r="C11"/>
  <c r="C13"/>
  <c r="C15"/>
  <c r="C17"/>
  <c r="C20"/>
  <c r="C24"/>
  <c r="C26"/>
  <c r="C28"/>
  <c r="C53"/>
  <c r="C55"/>
  <c r="C57"/>
  <c r="C61"/>
  <c r="C63"/>
  <c r="C12"/>
  <c r="C14"/>
  <c r="C16"/>
  <c r="C21"/>
  <c r="C25"/>
  <c r="C27"/>
  <c r="C29"/>
  <c r="C31"/>
  <c r="C52"/>
  <c r="C56"/>
  <c r="C58"/>
  <c r="C60"/>
  <c r="C62"/>
  <c r="C64"/>
  <c r="C32"/>
  <c r="C26" i="7" l="1"/>
  <c r="H124" i="2" l="1"/>
  <c r="W123" i="5" l="1"/>
  <c r="W124" s="1"/>
  <c r="E123"/>
  <c r="D123" s="1"/>
  <c r="N90" i="2"/>
  <c r="J90" s="1"/>
  <c r="N68"/>
  <c r="J68" s="1"/>
  <c r="N65"/>
  <c r="J65" s="1"/>
  <c r="N59"/>
  <c r="J59" s="1"/>
  <c r="N54"/>
  <c r="J54" s="1"/>
  <c r="N51"/>
  <c r="J51" s="1"/>
  <c r="N42"/>
  <c r="J42" s="1"/>
  <c r="N35"/>
  <c r="J35" s="1"/>
  <c r="D35" i="5"/>
  <c r="C35" s="1"/>
  <c r="N34"/>
  <c r="D34"/>
  <c r="N33"/>
  <c r="D33"/>
  <c r="N30" i="2"/>
  <c r="J30" s="1"/>
  <c r="N23"/>
  <c r="J23" s="1"/>
  <c r="N18" i="5"/>
  <c r="D18"/>
  <c r="N10"/>
  <c r="N124" s="1"/>
  <c r="D10"/>
  <c r="D13" i="4"/>
  <c r="C13" s="1"/>
  <c r="D12"/>
  <c r="C12" s="1"/>
  <c r="D11"/>
  <c r="C11" s="1"/>
  <c r="D10"/>
  <c r="C10" s="1"/>
  <c r="D9"/>
  <c r="D124" i="5" l="1"/>
  <c r="C9" i="4"/>
  <c r="D14"/>
  <c r="C11" i="6"/>
  <c r="C14"/>
  <c r="N114" i="2" s="1"/>
  <c r="J114" s="1"/>
  <c r="D19" i="7"/>
  <c r="C18" i="5"/>
  <c r="N18" i="2" s="1"/>
  <c r="J18" s="1"/>
  <c r="N71"/>
  <c r="J71" s="1"/>
  <c r="N43"/>
  <c r="J43" s="1"/>
  <c r="N47"/>
  <c r="J47" s="1"/>
  <c r="N22"/>
  <c r="J22" s="1"/>
  <c r="N73"/>
  <c r="J73" s="1"/>
  <c r="C123" i="5"/>
  <c r="N123" i="2" s="1"/>
  <c r="J123" s="1"/>
  <c r="C10" i="5"/>
  <c r="N48" i="2"/>
  <c r="J48" s="1"/>
  <c r="N62"/>
  <c r="J62" s="1"/>
  <c r="N64"/>
  <c r="J64" s="1"/>
  <c r="N75"/>
  <c r="J75" s="1"/>
  <c r="D13" i="7"/>
  <c r="N14" i="2"/>
  <c r="J14" s="1"/>
  <c r="N21"/>
  <c r="J21" s="1"/>
  <c r="N46"/>
  <c r="J46" s="1"/>
  <c r="N87"/>
  <c r="J87" s="1"/>
  <c r="N119"/>
  <c r="J119" s="1"/>
  <c r="N11"/>
  <c r="J11" s="1"/>
  <c r="N15"/>
  <c r="J15" s="1"/>
  <c r="N76"/>
  <c r="J76" s="1"/>
  <c r="N78"/>
  <c r="J78" s="1"/>
  <c r="N80"/>
  <c r="J80" s="1"/>
  <c r="N82"/>
  <c r="J82" s="1"/>
  <c r="N88"/>
  <c r="J88" s="1"/>
  <c r="N120"/>
  <c r="J120" s="1"/>
  <c r="N122"/>
  <c r="J122" s="1"/>
  <c r="C13" i="6"/>
  <c r="N41" i="2" s="1"/>
  <c r="J41" s="1"/>
  <c r="N36"/>
  <c r="J36" s="1"/>
  <c r="N38"/>
  <c r="J38" s="1"/>
  <c r="N13"/>
  <c r="J13" s="1"/>
  <c r="N19"/>
  <c r="J19" s="1"/>
  <c r="N27"/>
  <c r="J27" s="1"/>
  <c r="N29"/>
  <c r="J29" s="1"/>
  <c r="N44"/>
  <c r="J44" s="1"/>
  <c r="N49"/>
  <c r="J49" s="1"/>
  <c r="N53"/>
  <c r="J53" s="1"/>
  <c r="N66"/>
  <c r="J66" s="1"/>
  <c r="N70"/>
  <c r="J70" s="1"/>
  <c r="N72"/>
  <c r="J72" s="1"/>
  <c r="N12"/>
  <c r="J12" s="1"/>
  <c r="N17"/>
  <c r="J17" s="1"/>
  <c r="N26"/>
  <c r="J26" s="1"/>
  <c r="C34" i="5"/>
  <c r="N50" i="2"/>
  <c r="J50" s="1"/>
  <c r="N55"/>
  <c r="J55" s="1"/>
  <c r="N57"/>
  <c r="J57" s="1"/>
  <c r="N83"/>
  <c r="J83" s="1"/>
  <c r="N85"/>
  <c r="J85" s="1"/>
  <c r="N20"/>
  <c r="J20" s="1"/>
  <c r="N32"/>
  <c r="J32" s="1"/>
  <c r="N79"/>
  <c r="J79" s="1"/>
  <c r="N40"/>
  <c r="J40" s="1"/>
  <c r="C33" i="5"/>
  <c r="N33" i="2" s="1"/>
  <c r="J33" s="1"/>
  <c r="N45"/>
  <c r="J45" s="1"/>
  <c r="N52"/>
  <c r="J52" s="1"/>
  <c r="N67"/>
  <c r="J67" s="1"/>
  <c r="N37"/>
  <c r="J37" s="1"/>
  <c r="N61"/>
  <c r="J61" s="1"/>
  <c r="N28"/>
  <c r="J28" s="1"/>
  <c r="N39"/>
  <c r="J39" s="1"/>
  <c r="N60"/>
  <c r="J60" s="1"/>
  <c r="N63"/>
  <c r="J63" s="1"/>
  <c r="N77"/>
  <c r="J77" s="1"/>
  <c r="N84"/>
  <c r="J84" s="1"/>
  <c r="N86"/>
  <c r="J86" s="1"/>
  <c r="N89"/>
  <c r="J89" s="1"/>
  <c r="N69"/>
  <c r="J69" s="1"/>
  <c r="N74"/>
  <c r="J74" s="1"/>
  <c r="N81"/>
  <c r="J81" s="1"/>
  <c r="N121"/>
  <c r="J121" s="1"/>
  <c r="C15" i="6"/>
  <c r="N118" i="2" s="1"/>
  <c r="J118" s="1"/>
  <c r="D18" i="7"/>
  <c r="D17"/>
  <c r="N24" i="2"/>
  <c r="J24" s="1"/>
  <c r="N91"/>
  <c r="J91" s="1"/>
  <c r="N93"/>
  <c r="J93" s="1"/>
  <c r="N95"/>
  <c r="J95" s="1"/>
  <c r="N97"/>
  <c r="J97" s="1"/>
  <c r="N99"/>
  <c r="J99" s="1"/>
  <c r="N101"/>
  <c r="J101" s="1"/>
  <c r="N103"/>
  <c r="J103" s="1"/>
  <c r="N105"/>
  <c r="J105" s="1"/>
  <c r="N107"/>
  <c r="J107" s="1"/>
  <c r="N109"/>
  <c r="J109" s="1"/>
  <c r="N111"/>
  <c r="J111" s="1"/>
  <c r="N113"/>
  <c r="J113" s="1"/>
  <c r="N115"/>
  <c r="J115" s="1"/>
  <c r="N117"/>
  <c r="J117" s="1"/>
  <c r="N92"/>
  <c r="J92" s="1"/>
  <c r="N94"/>
  <c r="J94" s="1"/>
  <c r="N96"/>
  <c r="J96" s="1"/>
  <c r="N98"/>
  <c r="J98" s="1"/>
  <c r="N100"/>
  <c r="J100" s="1"/>
  <c r="N102"/>
  <c r="J102" s="1"/>
  <c r="N104"/>
  <c r="J104" s="1"/>
  <c r="N106"/>
  <c r="J106" s="1"/>
  <c r="N108"/>
  <c r="J108" s="1"/>
  <c r="N110"/>
  <c r="J110" s="1"/>
  <c r="N112"/>
  <c r="J112" s="1"/>
  <c r="N116"/>
  <c r="J116" s="1"/>
  <c r="C12" i="6"/>
  <c r="N31" i="2"/>
  <c r="J31" s="1"/>
  <c r="N56"/>
  <c r="J56" s="1"/>
  <c r="N58"/>
  <c r="J58" s="1"/>
  <c r="C124" i="5" l="1"/>
  <c r="C126" s="1"/>
  <c r="C14" i="4"/>
  <c r="C16" s="1"/>
  <c r="C16" i="6"/>
  <c r="C18" s="1"/>
  <c r="N16" i="2"/>
  <c r="J16" s="1"/>
  <c r="D12" i="7"/>
  <c r="D10"/>
  <c r="D6"/>
  <c r="N34" i="2"/>
  <c r="J34" s="1"/>
  <c r="F4" i="7"/>
  <c r="N25" i="2"/>
  <c r="J25" s="1"/>
  <c r="D20" i="7"/>
  <c r="D7"/>
  <c r="E18"/>
  <c r="F13"/>
  <c r="D21"/>
  <c r="F19"/>
  <c r="F12"/>
  <c r="F18"/>
  <c r="D11"/>
  <c r="D16" l="1"/>
  <c r="E21"/>
  <c r="F20"/>
  <c r="D14"/>
  <c r="F10"/>
  <c r="F14"/>
  <c r="F9"/>
  <c r="F5"/>
  <c r="F21"/>
  <c r="F16"/>
  <c r="E15"/>
  <c r="E14"/>
  <c r="E10"/>
  <c r="E9"/>
  <c r="E8"/>
  <c r="E13"/>
  <c r="C13" s="1"/>
  <c r="E7"/>
  <c r="E5"/>
  <c r="D15"/>
  <c r="D8"/>
  <c r="D4"/>
  <c r="N124" i="2"/>
  <c r="E12" i="7"/>
  <c r="D5"/>
  <c r="D9"/>
  <c r="F8"/>
  <c r="E16"/>
  <c r="E19"/>
  <c r="C19" s="1"/>
  <c r="C18"/>
  <c r="E17"/>
  <c r="F11"/>
  <c r="F15"/>
  <c r="F17"/>
  <c r="F6"/>
  <c r="M124" i="2" l="1"/>
  <c r="J124" s="1"/>
  <c r="J126" s="1"/>
  <c r="N126"/>
  <c r="G18" i="7"/>
  <c r="C10"/>
  <c r="C16"/>
  <c r="G16" s="1"/>
  <c r="E11"/>
  <c r="C11" s="1"/>
  <c r="C5"/>
  <c r="D24"/>
  <c r="C8"/>
  <c r="E20"/>
  <c r="C20" s="1"/>
  <c r="E6"/>
  <c r="C6" s="1"/>
  <c r="C14"/>
  <c r="C12"/>
  <c r="E4"/>
  <c r="C4" s="1"/>
  <c r="C17"/>
  <c r="C15"/>
  <c r="C21"/>
  <c r="C9"/>
  <c r="G19" l="1"/>
  <c r="A12" i="6"/>
  <c r="A13" s="1"/>
  <c r="A14" s="1"/>
  <c r="A15" s="1"/>
  <c r="G13" i="7"/>
  <c r="G9"/>
  <c r="D29"/>
  <c r="D31" s="1"/>
  <c r="G20"/>
  <c r="G15"/>
  <c r="G8"/>
  <c r="G5"/>
  <c r="G17"/>
  <c r="E24"/>
  <c r="G12"/>
  <c r="G10"/>
  <c r="G4"/>
  <c r="G14"/>
  <c r="G21"/>
  <c r="E29" l="1"/>
  <c r="G11"/>
  <c r="G6"/>
  <c r="E31" l="1"/>
  <c r="A11" i="4" l="1"/>
  <c r="A12" s="1"/>
  <c r="F7" i="7"/>
  <c r="A13" i="4" l="1"/>
  <c r="C7" i="7"/>
  <c r="C24" s="1"/>
  <c r="G24" s="1"/>
  <c r="F24"/>
  <c r="G7" l="1"/>
  <c r="F29" l="1"/>
  <c r="F31" l="1"/>
  <c r="C29"/>
  <c r="C31" s="1"/>
  <c r="A12" i="2" l="1"/>
  <c r="A13" s="1"/>
  <c r="A14" s="1"/>
  <c r="A15" s="1"/>
  <c r="A16" s="1"/>
  <c r="A17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1" i="5" l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B24" i="7"/>
</calcChain>
</file>

<file path=xl/sharedStrings.xml><?xml version="1.0" encoding="utf-8"?>
<sst xmlns="http://schemas.openxmlformats.org/spreadsheetml/2006/main" count="656" uniqueCount="210">
  <si>
    <t>Расшифровка ПИР</t>
  </si>
  <si>
    <t>№ п\п</t>
  </si>
  <si>
    <t>Адрес МКД</t>
  </si>
  <si>
    <t>Стоимость капитального ремонта ВСЕГО</t>
  </si>
  <si>
    <t>Виды работ</t>
  </si>
  <si>
    <t>Ремонт внутридомовых инженерных систем</t>
  </si>
  <si>
    <t>Ремонт или замена лифтового оборудования, в том числе</t>
  </si>
  <si>
    <t>Ремонт крыши</t>
  </si>
  <si>
    <t>Ремонт подвальных помещений</t>
  </si>
  <si>
    <t>Ремонт фасада</t>
  </si>
  <si>
    <t>Ремонт фундамента</t>
  </si>
  <si>
    <t>Установка коллективных (общедомовых) ПУ и УУ</t>
  </si>
  <si>
    <t>Проектные работы(ФОНД)</t>
  </si>
  <si>
    <t>крыша</t>
  </si>
  <si>
    <t>подвал</t>
  </si>
  <si>
    <t>фасад</t>
  </si>
  <si>
    <t>Всего работ по инженерным системам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</si>
  <si>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</si>
  <si>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</si>
  <si>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</si>
  <si>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</si>
  <si>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</si>
  <si>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Ремонт или замена лифтового оборудования</t>
  </si>
  <si>
    <t>Техническое освидетельствование</t>
  </si>
  <si>
    <t>Подъезд</t>
  </si>
  <si>
    <t>ВО</t>
  </si>
  <si>
    <t>ТС</t>
  </si>
  <si>
    <t>ХВС, ГВС</t>
  </si>
  <si>
    <t>ГВС</t>
  </si>
  <si>
    <t>Электрика</t>
  </si>
  <si>
    <t>руб.</t>
  </si>
  <si>
    <t>ед.</t>
  </si>
  <si>
    <t>кв.м.</t>
  </si>
  <si>
    <t>куб.м.</t>
  </si>
  <si>
    <t>Итого по муниципальному образованию</t>
  </si>
  <si>
    <t>Муниципальное образование Сланцевское городское поселение</t>
  </si>
  <si>
    <t>Г. Сланцы, пер. Пионерский, д. 3</t>
  </si>
  <si>
    <t>Г. Сланцы, пер. Пионерский, д. 4</t>
  </si>
  <si>
    <t>Г. Сланцы, пер. Пионерский, д. 5</t>
  </si>
  <si>
    <t>Г. Сланцы, пер. Пионерский, д. 6</t>
  </si>
  <si>
    <t>Г. Сланцы, пер. Пионерский, д. 7</t>
  </si>
  <si>
    <t>Г. Сланцы, пер. Почтовый, д. 4</t>
  </si>
  <si>
    <t>Г. Сланцы, пер. Почтовый, д. 5</t>
  </si>
  <si>
    <t>Г. Сланцы, пер. Профсоюзный, д. 4</t>
  </si>
  <si>
    <t>Г. Сланцы, пер. Профсоюзный, д. 5</t>
  </si>
  <si>
    <t>Г. Сланцы, пер. Профсоюзный, д. 6</t>
  </si>
  <si>
    <t>Г. Сланцы, пер. Профсоюзный, д. 7</t>
  </si>
  <si>
    <t>Г. Сланцы, пер. Речной, д. 4</t>
  </si>
  <si>
    <t>Г. Сланцы, пер. Трестовский, д. 4/5</t>
  </si>
  <si>
    <t>Г. Сланцы, просп. Молодежный, д. 17</t>
  </si>
  <si>
    <t>Шахта N 3 поселок, 2-я линия, д.3</t>
  </si>
  <si>
    <t>Шахта N 3 поселок, 2-я линия, д.5</t>
  </si>
  <si>
    <t>Г. Сланцы, ул. Банковская, д. 7</t>
  </si>
  <si>
    <t>Г. Сланцы, ул. Баранова, д. 10</t>
  </si>
  <si>
    <t>Г. Сланцы, ул. Баранова, д. 6</t>
  </si>
  <si>
    <t>Г. Сланцы, ул. Баранова, д. 6а</t>
  </si>
  <si>
    <t>Г. Сланцы, ул. Баранова, д. 8</t>
  </si>
  <si>
    <t>Г. Сланцы, ул. Грибоедова, д. 12</t>
  </si>
  <si>
    <t>Г. Сланцы, ул. Грибоедова, д. 6</t>
  </si>
  <si>
    <t>Г. Сланцы, ул. Грибоедова, д. 7</t>
  </si>
  <si>
    <t>Г. Сланцы, ул. Дзержинского, д. 28</t>
  </si>
  <si>
    <t>Г. Сланцы, ул. Дзержинского, д. 30</t>
  </si>
  <si>
    <t>Г. Сланцы, ул. Дзержинского, д. 5</t>
  </si>
  <si>
    <t>Г. Сланцы, ул. Дзержинского, д. 6</t>
  </si>
  <si>
    <t>Г. Сланцы, ул. Дзержинского, д. 7</t>
  </si>
  <si>
    <t>Г. Сланцы, ул. Жуковского, д. 3а</t>
  </si>
  <si>
    <t>Г. Сланцы, ул. Кирова, д. 1/12</t>
  </si>
  <si>
    <t>Г. Сланцы, ул. Кирова, д. 12а</t>
  </si>
  <si>
    <t>Г. Сланцы, ул. Кирова, д. 14</t>
  </si>
  <si>
    <t>Г. Сланцы, ул. Кирова, д. 17</t>
  </si>
  <si>
    <t>Г. Сланцы, ул. Кирова, д. 21</t>
  </si>
  <si>
    <t>Г. Сланцы, ул. Кирова, д. 22</t>
  </si>
  <si>
    <t>Г. Сланцы, ул. Кирова, д. 25</t>
  </si>
  <si>
    <t>Г. Сланцы, ул. Кирова, д. 27/11</t>
  </si>
  <si>
    <t>Г. Сланцы, ул. Кирова, д. 30</t>
  </si>
  <si>
    <t>Г. Сланцы, ул. Кирова, д. 31</t>
  </si>
  <si>
    <t>Г. Сланцы, ул. Кирова, д. 37</t>
  </si>
  <si>
    <t>Г. Сланцы, ул. Кирова, д. 39</t>
  </si>
  <si>
    <t>Г. Сланцы, ул. Кирова, д. 40/12</t>
  </si>
  <si>
    <t>Г. Сланцы, ул. Кирова, д. 41</t>
  </si>
  <si>
    <t>Г. Сланцы, ул. Кирова, д. 43</t>
  </si>
  <si>
    <t>Г. Сланцы, ул. Кирова, д. 45</t>
  </si>
  <si>
    <t>Г. Сланцы, ул. Кирова, д. 47</t>
  </si>
  <si>
    <t>Г. Сланцы, ул. Кирова, д. 51 корпус 2</t>
  </si>
  <si>
    <t>Г. Сланцы, ул. Ленина, д. 1/1</t>
  </si>
  <si>
    <t>Г. Сланцы, ул. Ленина, д. 10</t>
  </si>
  <si>
    <t>Г. Сланцы, ул. Ленина, д. 12</t>
  </si>
  <si>
    <t>Г. Сланцы, ул. Ленина, д. 2</t>
  </si>
  <si>
    <t>Г. Сланцы, ул. Ленина, д. 3</t>
  </si>
  <si>
    <t>Г. Сланцы, ул. Ленина, д. 4</t>
  </si>
  <si>
    <t>Г. Сланцы, ул. Ленина, д. 6</t>
  </si>
  <si>
    <t>Г. Сланцы, ул. Ленина, д. 7</t>
  </si>
  <si>
    <t>Г. Сланцы, ул. Ленина, д. 9</t>
  </si>
  <si>
    <t>Г. Сланцы, ул. Ломоносова, д. 11</t>
  </si>
  <si>
    <t>Г. Сланцы, ул. Ломоносова, д. 14</t>
  </si>
  <si>
    <t>Г. Сланцы, ул. Ломоносова, д. 17</t>
  </si>
  <si>
    <t>Г. Сланцы, ул. Ломоносова, д. 18</t>
  </si>
  <si>
    <t>Г. Сланцы, ул. Ломоносова, д. 19</t>
  </si>
  <si>
    <t>Г. Сланцы, ул. Ломоносова, д. 21</t>
  </si>
  <si>
    <t>Г. Сланцы, ул. Ломоносова, д. 22</t>
  </si>
  <si>
    <t>Г. Сланцы, ул. Ломоносова, д. 23/2</t>
  </si>
  <si>
    <t>Г. Сланцы, ул. Ломоносова, д. 24/17</t>
  </si>
  <si>
    <t>Г. Сланцы, ул. Ломоносова, д. 26/28</t>
  </si>
  <si>
    <t>Г. Сланцы, ул. Ломоносова, д. 27</t>
  </si>
  <si>
    <t>Г. Сланцы, ул. Ломоносова, д. 29</t>
  </si>
  <si>
    <t>Г. Сланцы, ул. Ломоносова, д. 31</t>
  </si>
  <si>
    <t>Г. Сланцы, ул. Ломоносова, д. 37</t>
  </si>
  <si>
    <t>Г. Сланцы, ул. Ломоносова, д. 41/10</t>
  </si>
  <si>
    <t>Г. Сланцы, ул. Ломоносова, д. 49</t>
  </si>
  <si>
    <t>Г. Сланцы, ул. Ломоносова, д. 5</t>
  </si>
  <si>
    <t>Г. Сланцы, ул. Ломоносова, д. 7</t>
  </si>
  <si>
    <t>Г. Сланцы, ул. Ломоносова, д. 9</t>
  </si>
  <si>
    <t>Г. Сланцы, ул. Максима Горького, д. 1/11</t>
  </si>
  <si>
    <t>Г. Сланцы, ул. Максима Горького, д. 5/9</t>
  </si>
  <si>
    <t>Г. Сланцы, ул. Максима Горького, д. 6</t>
  </si>
  <si>
    <t>Г. Сланцы, ул. Маяковского, д. 7</t>
  </si>
  <si>
    <t>Г. Сланцы, ул. Партизанская, д. 21</t>
  </si>
  <si>
    <t>Г. Сланцы, ул. Партизанская, д. 27</t>
  </si>
  <si>
    <t>Г. Сланцы, ул. Партизанская, д. 5</t>
  </si>
  <si>
    <t>Г. Сланцы, ул. Партизанская, д. 7/2</t>
  </si>
  <si>
    <t>Г. Сланцы, ул. Свердлова, д. 11</t>
  </si>
  <si>
    <t>Г. Сланцы, ул. Свердлова, д. 13</t>
  </si>
  <si>
    <t>Г. Сланцы, ул. Свердлова, д. 17/18</t>
  </si>
  <si>
    <t>Г. Сланцы, ул. Свердлова, д. 19</t>
  </si>
  <si>
    <t>Г. Сланцы, ул. Свердлова, д. 20</t>
  </si>
  <si>
    <t>Г. Сланцы, ул. Свердлова, д. 21</t>
  </si>
  <si>
    <t>Г. Сланцы, ул. Свердлова, д. 22</t>
  </si>
  <si>
    <t>Г. Сланцы, ул. Свердлова, д. 23</t>
  </si>
  <si>
    <t>Г. Сланцы, ул. Свердлова, д. 24</t>
  </si>
  <si>
    <t>Г. Сланцы, ул. Свердлова, д. 5</t>
  </si>
  <si>
    <t>Г. Сланцы, ул. Свердлова, д. 7</t>
  </si>
  <si>
    <t>Г. Сланцы, ул. Свердлова, д. 9</t>
  </si>
  <si>
    <t>Г. Сланцы, ул. Свободы, д. 6</t>
  </si>
  <si>
    <t>Г. Сланцы, ул. Свободы, д. 8/40</t>
  </si>
  <si>
    <t>Г. Сланцы, ул. Спортивная, д. 21</t>
  </si>
  <si>
    <t>Г. Сланцы, ул. Спортивная, д. 3</t>
  </si>
  <si>
    <t>Г. Сланцы, ул. Спортивная, д. 5/2</t>
  </si>
  <si>
    <t>Г. Сланцы, ул. Спортивная, д. 7</t>
  </si>
  <si>
    <t>Г. Сланцы, ул. Спортивная, д. 9/2</t>
  </si>
  <si>
    <t>Г. Сланцы, ул. Чайковского, д. 4</t>
  </si>
  <si>
    <t>Г. Сланцы, ул. Чайковского, д. 5</t>
  </si>
  <si>
    <t>Г. Сланцы, ул. Чкалова, д. 1</t>
  </si>
  <si>
    <t>Г. Сланцы, ул. Чкалова, д. 10</t>
  </si>
  <si>
    <t>Г. Сланцы, ул. Чкалова, д. 3</t>
  </si>
  <si>
    <t>Г. Сланцы, ул. Чкалова, д. 4</t>
  </si>
  <si>
    <t>Г. Сланцы, ул. Чкалова, д. 5</t>
  </si>
  <si>
    <t>Г. Сланцы, ул. Чкалова, д. 6</t>
  </si>
  <si>
    <t>Г. Сланцы, ул. Чкалова, д. 8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</si>
  <si>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</si>
  <si>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</si>
  <si>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</si>
  <si>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</si>
  <si>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</si>
  <si>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Количество жителей, зарегистрированных в МКД</t>
  </si>
  <si>
    <t>Стоимость капитального ремонта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</si>
  <si>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</si>
  <si>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</si>
  <si>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</si>
  <si>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</si>
  <si>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</si>
  <si>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федеральный бюджет</t>
  </si>
  <si>
    <t>областной бюджет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</si>
  <si>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</si>
  <si>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</si>
  <si>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</si>
  <si>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</si>
  <si>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РО</t>
  </si>
  <si>
    <t>панельный</t>
  </si>
  <si>
    <t>кирпич</t>
  </si>
  <si>
    <t>СС</t>
  </si>
  <si>
    <t>Г. Сланцы, пер. Почтовый, д. 11</t>
  </si>
  <si>
    <t>Кол-во мкд</t>
  </si>
  <si>
    <t>ИТОГО</t>
  </si>
  <si>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</si>
  <si>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</si>
  <si>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</si>
  <si>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</si>
  <si>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</si>
  <si>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</si>
  <si>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Киришский</t>
  </si>
  <si>
    <t>Кировский</t>
  </si>
  <si>
    <t>Кингисеппский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</si>
  <si>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</si>
  <si>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</si>
  <si>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</si>
  <si>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</si>
  <si>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</si>
  <si>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Сосновоборский</t>
  </si>
  <si>
    <t>Сланцевский</t>
  </si>
  <si>
    <t>Тихвинский</t>
  </si>
  <si>
    <t>Тосненский</t>
  </si>
  <si>
    <t>Лифты</t>
  </si>
  <si>
    <t>разница с разделом 1</t>
  </si>
  <si>
    <t>Строительный контроль</t>
  </si>
  <si>
    <t xml:space="preserve">со строительным контролем </t>
  </si>
  <si>
    <t>Раздел I. Перечень многоквартирных домов, которые подлежат капитальному ремонту в 2020-2022 годах</t>
  </si>
  <si>
    <t>Раздел II. Реестр многоквартирных домов, которые подлежат капитальному ремонту в 2020 году</t>
  </si>
  <si>
    <t>Раздел IV. Реестр многоквартирных домов, которые подлежат капитальному ремонту в 2022 году</t>
  </si>
  <si>
    <t xml:space="preserve">Итого со строительным контролем </t>
  </si>
  <si>
    <t>г. Сланцы, пер. Почтовый, д. 4</t>
  </si>
  <si>
    <t>г. Сланцы, пер. Почтовый, д. 11</t>
  </si>
  <si>
    <t>г. Сланцы, ул. Баранова, д. 10</t>
  </si>
  <si>
    <t>г. Сланцы, ул. Кирова, д. 27/11</t>
  </si>
  <si>
    <t>г. Сланцы, ул. Ленина, д. 7</t>
  </si>
  <si>
    <t xml:space="preserve">                              Раздел III. Реестр многоквартирных домов, которые подлежат капитальному ремонту в 2021 году</t>
  </si>
  <si>
    <t>Итого  со строительным контролем</t>
  </si>
  <si>
    <t>Итого со строительным контролем</t>
  </si>
  <si>
    <t>Краткосрочный план реализации в 2020-2022 годах Региональной программы капитального ремонта общего имущества в многоквартирных домах, расположенных на территории Сланцевского городского поселения Ленинградской области</t>
  </si>
  <si>
    <t>Осуществление строительного контроля</t>
  </si>
  <si>
    <t>УТВЕРЖДЕН постановлением администрации Сланцевского муниципального района Ленинградской области от 02.10.2019 № 1448-п  (Приложение 1)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</si>
</sst>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5" fillId="0" borderId="0"/>
    <xf numFmtId="0" fontId="10" fillId="0" borderId="0"/>
    <xf numFmtId="0" fontId="12" fillId="0" borderId="0"/>
    <xf numFmtId="0" fontId="13" fillId="0" borderId="0"/>
    <xf numFmtId="9" fontId="5" fillId="0" borderId="0" applyFont="0" applyFill="0" applyBorder="0" applyAlignment="0" applyProtection="0"/>
    <xf numFmtId="0" fontId="13" fillId="0" borderId="0"/>
    <xf numFmtId="0" fontId="1" fillId="0" borderId="0"/>
    <xf numFmtId="0" fontId="14" fillId="0" borderId="0"/>
    <xf numFmtId="0" fontId="14" fillId="0" borderId="0"/>
    <xf numFmtId="0" fontId="15" fillId="0" borderId="0"/>
    <xf numFmtId="0" fontId="1" fillId="0" borderId="0"/>
    <xf numFmtId="0" fontId="7" fillId="0" borderId="0"/>
    <xf numFmtId="0" fontId="10" fillId="0" borderId="0"/>
    <xf numFmtId="0" fontId="13" fillId="0" borderId="0"/>
    <xf numFmtId="0" fontId="1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5">
    <xf numFmtId="0" fontId="0" fillId="0" borderId="0" xfId="0"/>
    <xf numFmtId="0" fontId="0" fillId="0" borderId="0" xfId="0"/>
    <xf numFmtId="1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NumberFormat="1" applyFont="1" applyFill="1" applyAlignment="1">
      <alignment horizontal="center" vertical="center"/>
    </xf>
    <xf numFmtId="4" fontId="9" fillId="2" borderId="0" xfId="0" applyNumberFormat="1" applyFont="1" applyFill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Alignment="1">
      <alignment horizontal="right" vertical="center"/>
    </xf>
    <xf numFmtId="2" fontId="4" fillId="2" borderId="12" xfId="0" applyNumberFormat="1" applyFont="1" applyFill="1" applyBorder="1" applyAlignment="1">
      <alignment horizontal="center" vertical="center"/>
    </xf>
    <xf numFmtId="4" fontId="4" fillId="2" borderId="9" xfId="0" applyNumberFormat="1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center" wrapText="1"/>
    </xf>
    <xf numFmtId="1" fontId="4" fillId="2" borderId="9" xfId="0" applyNumberFormat="1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right" vertical="center" indent="1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 wrapText="1"/>
    </xf>
    <xf numFmtId="4" fontId="9" fillId="2" borderId="0" xfId="0" applyNumberFormat="1" applyFont="1" applyFill="1" applyAlignment="1">
      <alignment horizontal="right" vertical="center"/>
    </xf>
    <xf numFmtId="2" fontId="9" fillId="2" borderId="0" xfId="0" applyNumberFormat="1" applyFont="1" applyFill="1" applyAlignment="1">
      <alignment horizontal="right" vertical="center"/>
    </xf>
    <xf numFmtId="4" fontId="3" fillId="2" borderId="9" xfId="0" applyNumberFormat="1" applyFont="1" applyFill="1" applyBorder="1" applyAlignment="1">
      <alignment horizontal="center"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1" fontId="9" fillId="2" borderId="9" xfId="0" applyNumberFormat="1" applyFont="1" applyFill="1" applyBorder="1" applyAlignment="1">
      <alignment horizontal="left" vertical="center"/>
    </xf>
    <xf numFmtId="1" fontId="9" fillId="2" borderId="9" xfId="0" applyNumberFormat="1" applyFont="1" applyFill="1" applyBorder="1" applyAlignment="1">
      <alignment horizontal="center" vertical="center"/>
    </xf>
    <xf numFmtId="4" fontId="9" fillId="2" borderId="9" xfId="0" applyNumberFormat="1" applyFont="1" applyFill="1" applyBorder="1" applyAlignment="1">
      <alignment horizontal="center" vertical="center"/>
    </xf>
    <xf numFmtId="4" fontId="9" fillId="2" borderId="9" xfId="0" applyNumberFormat="1" applyFont="1" applyFill="1" applyBorder="1" applyAlignment="1">
      <alignment horizontal="right" vertical="center" indent="1"/>
    </xf>
    <xf numFmtId="2" fontId="9" fillId="2" borderId="9" xfId="0" applyNumberFormat="1" applyFont="1" applyFill="1" applyBorder="1" applyAlignment="1">
      <alignment horizontal="right" vertical="center" indent="1"/>
    </xf>
    <xf numFmtId="2" fontId="9" fillId="2" borderId="9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right" vertical="center" indent="1"/>
    </xf>
    <xf numFmtId="4" fontId="0" fillId="0" borderId="0" xfId="0" applyNumberFormat="1"/>
    <xf numFmtId="0" fontId="0" fillId="0" borderId="0" xfId="0" applyAlignment="1">
      <alignment wrapText="1"/>
    </xf>
    <xf numFmtId="4" fontId="0" fillId="3" borderId="0" xfId="0" applyNumberFormat="1" applyFill="1"/>
    <xf numFmtId="4" fontId="0" fillId="2" borderId="0" xfId="0" applyNumberFormat="1" applyFill="1"/>
    <xf numFmtId="0" fontId="9" fillId="2" borderId="0" xfId="0" applyFont="1" applyFill="1" applyAlignment="1">
      <alignment horizontal="left" vertical="center" wrapText="1"/>
    </xf>
    <xf numFmtId="2" fontId="3" fillId="2" borderId="9" xfId="0" applyNumberFormat="1" applyFont="1" applyFill="1" applyBorder="1" applyAlignment="1">
      <alignment horizontal="right" vertical="center" indent="1"/>
    </xf>
    <xf numFmtId="0" fontId="11" fillId="2" borderId="0" xfId="0" applyFont="1" applyFill="1" applyAlignment="1">
      <alignment horizontal="center" vertical="center"/>
    </xf>
    <xf numFmtId="1" fontId="3" fillId="2" borderId="9" xfId="0" applyNumberFormat="1" applyFont="1" applyFill="1" applyBorder="1" applyAlignment="1">
      <alignment horizontal="center" vertical="center"/>
    </xf>
    <xf numFmtId="0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/>
    </xf>
    <xf numFmtId="0" fontId="16" fillId="2" borderId="0" xfId="0" applyFont="1" applyFill="1"/>
    <xf numFmtId="0" fontId="4" fillId="2" borderId="0" xfId="0" applyFont="1" applyFill="1"/>
    <xf numFmtId="0" fontId="17" fillId="2" borderId="0" xfId="0" applyFont="1" applyFill="1"/>
    <xf numFmtId="0" fontId="4" fillId="2" borderId="9" xfId="0" applyFont="1" applyFill="1" applyBorder="1"/>
    <xf numFmtId="1" fontId="9" fillId="2" borderId="9" xfId="0" applyNumberFormat="1" applyFont="1" applyFill="1" applyBorder="1" applyAlignment="1">
      <alignment horizontal="left" vertical="center" wrapText="1"/>
    </xf>
    <xf numFmtId="0" fontId="9" fillId="2" borderId="0" xfId="0" applyFont="1" applyFill="1" applyAlignment="1"/>
    <xf numFmtId="0" fontId="9" fillId="2" borderId="0" xfId="0" applyFont="1" applyFill="1"/>
    <xf numFmtId="0" fontId="9" fillId="2" borderId="0" xfId="0" applyFont="1" applyFill="1" applyAlignment="1">
      <alignment wrapText="1"/>
    </xf>
    <xf numFmtId="4" fontId="9" fillId="2" borderId="0" xfId="0" applyNumberFormat="1" applyFont="1" applyFill="1"/>
    <xf numFmtId="0" fontId="11" fillId="2" borderId="0" xfId="0" applyFont="1" applyFill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left" wrapText="1"/>
    </xf>
    <xf numFmtId="4" fontId="4" fillId="2" borderId="0" xfId="0" applyNumberFormat="1" applyFont="1" applyFill="1" applyAlignment="1">
      <alignment horizontal="center" vertical="center"/>
    </xf>
    <xf numFmtId="4" fontId="8" fillId="2" borderId="9" xfId="0" applyNumberFormat="1" applyFont="1" applyFill="1" applyBorder="1" applyAlignment="1">
      <alignment horizontal="left" vertical="center"/>
    </xf>
    <xf numFmtId="4" fontId="4" fillId="2" borderId="9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2" fontId="9" fillId="2" borderId="9" xfId="0" applyNumberFormat="1" applyFont="1" applyFill="1" applyBorder="1" applyAlignment="1">
      <alignment horizontal="center" vertical="center" wrapText="1"/>
    </xf>
    <xf numFmtId="4" fontId="9" fillId="2" borderId="9" xfId="0" applyNumberFormat="1" applyFont="1" applyFill="1" applyBorder="1" applyAlignment="1">
      <alignment horizontal="center" vertical="center" wrapText="1"/>
    </xf>
    <xf numFmtId="0" fontId="9" fillId="2" borderId="0" xfId="0" applyNumberFormat="1" applyFont="1" applyFill="1" applyAlignment="1">
      <alignment vertical="center"/>
    </xf>
    <xf numFmtId="0" fontId="8" fillId="2" borderId="0" xfId="0" applyFont="1" applyFill="1" applyBorder="1" applyAlignment="1">
      <alignment vertical="center" wrapText="1"/>
    </xf>
    <xf numFmtId="3" fontId="9" fillId="2" borderId="9" xfId="0" applyNumberFormat="1" applyFont="1" applyFill="1" applyBorder="1" applyAlignment="1">
      <alignment horizontal="center" vertical="center"/>
    </xf>
    <xf numFmtId="14" fontId="9" fillId="2" borderId="9" xfId="0" applyNumberFormat="1" applyFont="1" applyFill="1" applyBorder="1" applyAlignment="1">
      <alignment horizontal="right" vertical="center" indent="1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left"/>
    </xf>
    <xf numFmtId="2" fontId="9" fillId="2" borderId="11" xfId="0" applyNumberFormat="1" applyFont="1" applyFill="1" applyBorder="1" applyAlignment="1">
      <alignment horizontal="center" vertical="center"/>
    </xf>
    <xf numFmtId="4" fontId="9" fillId="2" borderId="12" xfId="0" applyNumberFormat="1" applyFont="1" applyFill="1" applyBorder="1" applyAlignment="1">
      <alignment horizontal="center" vertical="center"/>
    </xf>
    <xf numFmtId="2" fontId="9" fillId="2" borderId="12" xfId="0" applyNumberFormat="1" applyFont="1" applyFill="1" applyBorder="1" applyAlignment="1">
      <alignment horizontal="center" vertical="center"/>
    </xf>
    <xf numFmtId="4" fontId="9" fillId="2" borderId="0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Alignment="1">
      <alignment vertical="center"/>
    </xf>
    <xf numFmtId="1" fontId="9" fillId="2" borderId="0" xfId="0" applyNumberFormat="1" applyFont="1" applyFill="1" applyBorder="1" applyAlignment="1">
      <alignment horizontal="center" vertical="center" wrapText="1"/>
    </xf>
    <xf numFmtId="1" fontId="9" fillId="2" borderId="0" xfId="0" applyNumberFormat="1" applyFont="1" applyFill="1" applyBorder="1" applyAlignment="1">
      <alignment horizontal="center" vertical="center"/>
    </xf>
    <xf numFmtId="0" fontId="9" fillId="2" borderId="9" xfId="0" applyFont="1" applyFill="1" applyBorder="1"/>
    <xf numFmtId="4" fontId="9" fillId="2" borderId="0" xfId="0" applyNumberFormat="1" applyFont="1" applyFill="1" applyBorder="1" applyAlignment="1">
      <alignment horizontal="right" vertical="center" indent="1"/>
    </xf>
    <xf numFmtId="2" fontId="18" fillId="2" borderId="0" xfId="0" applyNumberFormat="1" applyFont="1" applyFill="1" applyAlignment="1">
      <alignment horizontal="right" vertical="center"/>
    </xf>
    <xf numFmtId="2" fontId="18" fillId="2" borderId="12" xfId="0" applyNumberFormat="1" applyFont="1" applyFill="1" applyBorder="1" applyAlignment="1">
      <alignment horizontal="center" vertical="center"/>
    </xf>
    <xf numFmtId="2" fontId="18" fillId="2" borderId="9" xfId="0" applyNumberFormat="1" applyFont="1" applyFill="1" applyBorder="1" applyAlignment="1">
      <alignment horizontal="center" vertical="center" wrapText="1"/>
    </xf>
    <xf numFmtId="2" fontId="18" fillId="2" borderId="9" xfId="0" applyNumberFormat="1" applyFont="1" applyFill="1" applyBorder="1" applyAlignment="1">
      <alignment horizontal="right" vertical="center" indent="1"/>
    </xf>
    <xf numFmtId="0" fontId="18" fillId="2" borderId="0" xfId="0" applyFont="1" applyFill="1"/>
    <xf numFmtId="2" fontId="3" fillId="2" borderId="0" xfId="0" applyNumberFormat="1" applyFont="1" applyFill="1" applyAlignment="1">
      <alignment horizontal="right" vertical="center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/>
    <xf numFmtId="0" fontId="3" fillId="2" borderId="0" xfId="0" applyFont="1" applyFill="1"/>
    <xf numFmtId="4" fontId="9" fillId="2" borderId="10" xfId="0" applyNumberFormat="1" applyFont="1" applyFill="1" applyBorder="1" applyAlignment="1">
      <alignment horizontal="center" vertical="center" wrapText="1"/>
    </xf>
    <xf numFmtId="0" fontId="9" fillId="2" borderId="9" xfId="0" applyNumberFormat="1" applyFont="1" applyFill="1" applyBorder="1" applyAlignment="1">
      <alignment vertical="center" wrapText="1"/>
    </xf>
    <xf numFmtId="4" fontId="9" fillId="2" borderId="21" xfId="0" applyNumberFormat="1" applyFont="1" applyFill="1" applyBorder="1" applyAlignment="1">
      <alignment horizontal="center" vertical="center" wrapText="1"/>
    </xf>
    <xf numFmtId="2" fontId="9" fillId="2" borderId="9" xfId="0" applyNumberFormat="1" applyFont="1" applyFill="1" applyBorder="1" applyAlignment="1">
      <alignment horizontal="center" vertical="center"/>
    </xf>
    <xf numFmtId="0" fontId="17" fillId="2" borderId="0" xfId="0" applyFont="1" applyFill="1" applyAlignment="1"/>
    <xf numFmtId="0" fontId="21" fillId="2" borderId="0" xfId="0" applyFont="1" applyFill="1"/>
    <xf numFmtId="0" fontId="9" fillId="2" borderId="9" xfId="0" applyFont="1" applyFill="1" applyBorder="1" applyAlignment="1">
      <alignment horizontal="left" wrapText="1"/>
    </xf>
    <xf numFmtId="4" fontId="3" fillId="2" borderId="0" xfId="0" applyNumberFormat="1" applyFont="1" applyFill="1" applyAlignment="1">
      <alignment horizontal="right" vertical="center"/>
    </xf>
    <xf numFmtId="4" fontId="17" fillId="2" borderId="0" xfId="0" applyNumberFormat="1" applyFont="1" applyFill="1"/>
    <xf numFmtId="2" fontId="8" fillId="2" borderId="9" xfId="0" applyNumberFormat="1" applyFont="1" applyFill="1" applyBorder="1" applyAlignment="1">
      <alignment horizontal="center" vertical="center"/>
    </xf>
    <xf numFmtId="2" fontId="9" fillId="2" borderId="0" xfId="0" applyNumberFormat="1" applyFont="1" applyFill="1"/>
    <xf numFmtId="2" fontId="3" fillId="2" borderId="0" xfId="0" applyNumberFormat="1" applyFont="1" applyFill="1"/>
    <xf numFmtId="2" fontId="4" fillId="2" borderId="0" xfId="0" applyNumberFormat="1" applyFont="1" applyFill="1"/>
    <xf numFmtId="2" fontId="9" fillId="2" borderId="9" xfId="1" applyNumberFormat="1" applyFont="1" applyFill="1" applyBorder="1" applyAlignment="1">
      <alignment vertical="center" wrapText="1"/>
    </xf>
    <xf numFmtId="1" fontId="17" fillId="2" borderId="0" xfId="0" applyNumberFormat="1" applyFont="1" applyFill="1" applyAlignment="1"/>
    <xf numFmtId="0" fontId="22" fillId="2" borderId="0" xfId="0" applyFont="1" applyFill="1"/>
    <xf numFmtId="4" fontId="9" fillId="2" borderId="2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/>
    </xf>
    <xf numFmtId="4" fontId="9" fillId="2" borderId="0" xfId="0" applyNumberFormat="1" applyFont="1" applyFill="1" applyAlignment="1">
      <alignment horizontal="center" vertical="center"/>
    </xf>
    <xf numFmtId="2" fontId="9" fillId="2" borderId="9" xfId="0" applyNumberFormat="1" applyFont="1" applyFill="1" applyBorder="1" applyAlignment="1">
      <alignment horizontal="center" vertical="center" wrapText="1"/>
    </xf>
    <xf numFmtId="4" fontId="9" fillId="2" borderId="9" xfId="0" applyNumberFormat="1" applyFont="1" applyFill="1" applyBorder="1" applyAlignment="1">
      <alignment horizontal="center" vertical="center" wrapText="1"/>
    </xf>
    <xf numFmtId="2" fontId="8" fillId="2" borderId="9" xfId="0" applyNumberFormat="1" applyFont="1" applyFill="1" applyBorder="1" applyAlignment="1">
      <alignment horizontal="right" vertical="center" indent="1"/>
    </xf>
    <xf numFmtId="2" fontId="2" fillId="2" borderId="9" xfId="0" applyNumberFormat="1" applyFont="1" applyFill="1" applyBorder="1" applyAlignment="1">
      <alignment horizontal="right" vertical="center" indent="1"/>
    </xf>
    <xf numFmtId="2" fontId="19" fillId="2" borderId="9" xfId="0" applyNumberFormat="1" applyFont="1" applyFill="1" applyBorder="1" applyAlignment="1">
      <alignment horizontal="right" vertical="center" indent="1"/>
    </xf>
    <xf numFmtId="2" fontId="6" fillId="2" borderId="9" xfId="0" applyNumberFormat="1" applyFont="1" applyFill="1" applyBorder="1" applyAlignment="1">
      <alignment horizontal="right" vertical="center" indent="1"/>
    </xf>
    <xf numFmtId="2" fontId="9" fillId="2" borderId="9" xfId="0" applyNumberFormat="1" applyFont="1" applyFill="1" applyBorder="1"/>
    <xf numFmtId="2" fontId="3" fillId="2" borderId="9" xfId="0" applyNumberFormat="1" applyFont="1" applyFill="1" applyBorder="1"/>
    <xf numFmtId="2" fontId="18" fillId="2" borderId="9" xfId="0" applyNumberFormat="1" applyFont="1" applyFill="1" applyBorder="1"/>
    <xf numFmtId="2" fontId="4" fillId="2" borderId="9" xfId="0" applyNumberFormat="1" applyFont="1" applyFill="1" applyBorder="1"/>
    <xf numFmtId="2" fontId="8" fillId="2" borderId="9" xfId="0" applyNumberFormat="1" applyFont="1" applyFill="1" applyBorder="1"/>
    <xf numFmtId="0" fontId="9" fillId="2" borderId="0" xfId="0" applyFont="1" applyFill="1" applyBorder="1"/>
    <xf numFmtId="4" fontId="8" fillId="2" borderId="9" xfId="0" applyNumberFormat="1" applyFont="1" applyFill="1" applyBorder="1" applyAlignment="1">
      <alignment horizontal="right" vertical="center" indent="1"/>
    </xf>
    <xf numFmtId="4" fontId="2" fillId="2" borderId="9" xfId="0" applyNumberFormat="1" applyFont="1" applyFill="1" applyBorder="1" applyAlignment="1">
      <alignment horizontal="right" vertical="center" indent="1"/>
    </xf>
    <xf numFmtId="4" fontId="6" fillId="2" borderId="9" xfId="0" applyNumberFormat="1" applyFont="1" applyFill="1" applyBorder="1" applyAlignment="1">
      <alignment horizontal="right" vertical="center" indent="1"/>
    </xf>
    <xf numFmtId="2" fontId="9" fillId="2" borderId="0" xfId="0" applyNumberFormat="1" applyFont="1" applyFill="1" applyAlignment="1">
      <alignment horizontal="center" vertical="center"/>
    </xf>
    <xf numFmtId="2" fontId="9" fillId="2" borderId="0" xfId="0" applyNumberFormat="1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4" fontId="9" fillId="2" borderId="9" xfId="0" applyNumberFormat="1" applyFont="1" applyFill="1" applyBorder="1" applyAlignment="1">
      <alignment horizontal="center"/>
    </xf>
    <xf numFmtId="2" fontId="9" fillId="2" borderId="9" xfId="0" applyNumberFormat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left" vertical="center" wrapText="1"/>
    </xf>
    <xf numFmtId="2" fontId="9" fillId="2" borderId="9" xfId="0" applyNumberFormat="1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vertical="center"/>
    </xf>
    <xf numFmtId="0" fontId="11" fillId="2" borderId="9" xfId="0" applyNumberFormat="1" applyFont="1" applyFill="1" applyBorder="1" applyAlignment="1">
      <alignment horizontal="center" vertical="center"/>
    </xf>
    <xf numFmtId="4" fontId="11" fillId="2" borderId="9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wrapText="1"/>
    </xf>
    <xf numFmtId="0" fontId="8" fillId="2" borderId="0" xfId="0" applyFont="1" applyFill="1" applyAlignment="1">
      <alignment vertical="center"/>
    </xf>
    <xf numFmtId="4" fontId="9" fillId="2" borderId="9" xfId="0" applyNumberFormat="1" applyFont="1" applyFill="1" applyBorder="1" applyAlignment="1">
      <alignment horizontal="right" vertical="center" wrapText="1"/>
    </xf>
    <xf numFmtId="2" fontId="9" fillId="2" borderId="9" xfId="0" applyNumberFormat="1" applyFont="1" applyFill="1" applyBorder="1" applyAlignment="1">
      <alignment horizontal="right" vertical="center" wrapText="1"/>
    </xf>
    <xf numFmtId="0" fontId="11" fillId="2" borderId="0" xfId="0" applyFont="1" applyFill="1" applyAlignment="1">
      <alignment wrapText="1"/>
    </xf>
    <xf numFmtId="1" fontId="9" fillId="2" borderId="9" xfId="0" applyNumberFormat="1" applyFont="1" applyFill="1" applyBorder="1" applyAlignment="1">
      <alignment horizontal="center" vertical="center"/>
    </xf>
    <xf numFmtId="4" fontId="9" fillId="2" borderId="0" xfId="0" applyNumberFormat="1" applyFont="1" applyFill="1" applyAlignment="1">
      <alignment horizontal="center" vertical="center"/>
    </xf>
    <xf numFmtId="4" fontId="9" fillId="2" borderId="0" xfId="0" applyNumberFormat="1" applyFont="1" applyFill="1" applyBorder="1" applyAlignment="1">
      <alignment horizontal="center" vertical="center"/>
    </xf>
    <xf numFmtId="4" fontId="4" fillId="2" borderId="9" xfId="0" applyNumberFormat="1" applyFont="1" applyFill="1" applyBorder="1" applyAlignment="1">
      <alignment horizontal="right" vertical="center" indent="1"/>
    </xf>
    <xf numFmtId="4" fontId="9" fillId="2" borderId="9" xfId="0" applyNumberFormat="1" applyFont="1" applyFill="1" applyBorder="1" applyAlignment="1">
      <alignment horizontal="center" vertical="center" wrapText="1"/>
    </xf>
    <xf numFmtId="1" fontId="9" fillId="2" borderId="9" xfId="0" applyNumberFormat="1" applyFont="1" applyFill="1" applyBorder="1" applyAlignment="1">
      <alignment horizontal="center" vertical="center"/>
    </xf>
    <xf numFmtId="2" fontId="9" fillId="2" borderId="9" xfId="0" applyNumberFormat="1" applyFont="1" applyFill="1" applyBorder="1" applyAlignment="1">
      <alignment horizontal="center" vertical="center"/>
    </xf>
    <xf numFmtId="4" fontId="9" fillId="2" borderId="9" xfId="0" applyNumberFormat="1" applyFont="1" applyFill="1" applyBorder="1" applyAlignment="1">
      <alignment horizontal="center" vertical="center" textRotation="90" wrapText="1"/>
    </xf>
    <xf numFmtId="0" fontId="9" fillId="2" borderId="9" xfId="0" applyFont="1" applyFill="1" applyBorder="1" applyAlignment="1">
      <alignment horizontal="center" vertical="center" wrapText="1"/>
    </xf>
    <xf numFmtId="1" fontId="9" fillId="2" borderId="9" xfId="0" applyNumberFormat="1" applyFont="1" applyFill="1" applyBorder="1" applyAlignment="1">
      <alignment horizontal="center" vertical="center" wrapText="1"/>
    </xf>
    <xf numFmtId="2" fontId="8" fillId="2" borderId="9" xfId="0" applyNumberFormat="1" applyFont="1" applyFill="1" applyBorder="1" applyAlignment="1">
      <alignment wrapText="1"/>
    </xf>
    <xf numFmtId="4" fontId="4" fillId="2" borderId="14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2" fontId="8" fillId="2" borderId="9" xfId="0" applyNumberFormat="1" applyFont="1" applyFill="1" applyBorder="1" applyAlignment="1">
      <alignment horizontal="left" vertical="center"/>
    </xf>
    <xf numFmtId="4" fontId="8" fillId="2" borderId="11" xfId="0" applyNumberFormat="1" applyFont="1" applyFill="1" applyBorder="1" applyAlignment="1">
      <alignment horizontal="left" vertical="center" wrapText="1"/>
    </xf>
    <xf numFmtId="4" fontId="8" fillId="2" borderId="13" xfId="0" applyNumberFormat="1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center" vertical="center" textRotation="90" wrapText="1"/>
    </xf>
    <xf numFmtId="4" fontId="9" fillId="2" borderId="9" xfId="0" applyNumberFormat="1" applyFont="1" applyFill="1" applyBorder="1" applyAlignment="1">
      <alignment horizontal="center" vertical="center" textRotation="90" wrapText="1"/>
    </xf>
    <xf numFmtId="0" fontId="8" fillId="2" borderId="23" xfId="0" applyFont="1" applyFill="1" applyBorder="1" applyAlignment="1">
      <alignment horizontal="left"/>
    </xf>
    <xf numFmtId="0" fontId="8" fillId="2" borderId="24" xfId="0" applyFont="1" applyFill="1" applyBorder="1" applyAlignment="1">
      <alignment horizontal="left"/>
    </xf>
    <xf numFmtId="4" fontId="9" fillId="2" borderId="0" xfId="0" applyNumberFormat="1" applyFont="1" applyFill="1" applyAlignment="1">
      <alignment horizontal="left" vertical="center" wrapText="1"/>
    </xf>
    <xf numFmtId="0" fontId="8" fillId="2" borderId="23" xfId="0" applyFont="1" applyFill="1" applyBorder="1" applyAlignment="1">
      <alignment horizontal="left" wrapText="1"/>
    </xf>
    <xf numFmtId="0" fontId="8" fillId="2" borderId="24" xfId="0" applyFont="1" applyFill="1" applyBorder="1" applyAlignment="1">
      <alignment horizontal="left" wrapText="1"/>
    </xf>
    <xf numFmtId="0" fontId="9" fillId="2" borderId="9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textRotation="90"/>
    </xf>
    <xf numFmtId="0" fontId="9" fillId="2" borderId="9" xfId="0" applyNumberFormat="1" applyFont="1" applyFill="1" applyBorder="1" applyAlignment="1">
      <alignment horizontal="center" vertical="center" textRotation="90"/>
    </xf>
    <xf numFmtId="1" fontId="9" fillId="2" borderId="9" xfId="0" applyNumberFormat="1" applyFont="1" applyFill="1" applyBorder="1" applyAlignment="1">
      <alignment horizontal="center" vertical="center" textRotation="90" wrapText="1"/>
    </xf>
    <xf numFmtId="4" fontId="9" fillId="2" borderId="9" xfId="0" applyNumberFormat="1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left" vertical="center" wrapText="1"/>
    </xf>
    <xf numFmtId="0" fontId="8" fillId="2" borderId="24" xfId="0" applyFont="1" applyFill="1" applyBorder="1" applyAlignment="1">
      <alignment horizontal="left" vertical="center" wrapText="1"/>
    </xf>
    <xf numFmtId="4" fontId="4" fillId="2" borderId="9" xfId="0" applyNumberFormat="1" applyFont="1" applyFill="1" applyBorder="1" applyAlignment="1">
      <alignment horizontal="center" vertical="center" wrapText="1"/>
    </xf>
    <xf numFmtId="4" fontId="4" fillId="2" borderId="16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4" fontId="9" fillId="2" borderId="0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0" fontId="9" fillId="2" borderId="22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5" xfId="0" applyNumberFormat="1" applyFont="1" applyFill="1" applyBorder="1" applyAlignment="1">
      <alignment horizontal="center" vertical="center"/>
    </xf>
    <xf numFmtId="0" fontId="9" fillId="2" borderId="22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left" vertical="center" wrapText="1"/>
    </xf>
    <xf numFmtId="4" fontId="9" fillId="2" borderId="0" xfId="0" applyNumberFormat="1" applyFont="1" applyFill="1" applyAlignment="1">
      <alignment horizontal="center" vertical="center"/>
    </xf>
    <xf numFmtId="2" fontId="4" fillId="2" borderId="15" xfId="0" applyNumberFormat="1" applyFont="1" applyFill="1" applyBorder="1" applyAlignment="1">
      <alignment horizontal="center" vertical="center" wrapText="1"/>
    </xf>
    <xf numFmtId="2" fontId="4" fillId="2" borderId="19" xfId="0" applyNumberFormat="1" applyFont="1" applyFill="1" applyBorder="1" applyAlignment="1">
      <alignment horizontal="center" vertical="center" wrapText="1"/>
    </xf>
    <xf numFmtId="2" fontId="4" fillId="2" borderId="20" xfId="0" applyNumberFormat="1" applyFont="1" applyFill="1" applyBorder="1" applyAlignment="1">
      <alignment horizontal="center" vertical="center" wrapText="1"/>
    </xf>
    <xf numFmtId="2" fontId="9" fillId="2" borderId="15" xfId="0" applyNumberFormat="1" applyFont="1" applyFill="1" applyBorder="1" applyAlignment="1">
      <alignment horizontal="center" vertical="center" wrapText="1"/>
    </xf>
    <xf numFmtId="2" fontId="9" fillId="2" borderId="19" xfId="0" applyNumberFormat="1" applyFont="1" applyFill="1" applyBorder="1" applyAlignment="1">
      <alignment horizontal="center" vertical="center" wrapText="1"/>
    </xf>
    <xf numFmtId="2" fontId="9" fillId="2" borderId="20" xfId="0" applyNumberFormat="1" applyFont="1" applyFill="1" applyBorder="1" applyAlignment="1">
      <alignment horizontal="center" vertical="center" wrapText="1"/>
    </xf>
    <xf numFmtId="2" fontId="4" fillId="2" borderId="17" xfId="0" applyNumberFormat="1" applyFont="1" applyFill="1" applyBorder="1" applyAlignment="1">
      <alignment horizontal="center" vertical="center" wrapText="1"/>
    </xf>
    <xf numFmtId="2" fontId="4" fillId="2" borderId="18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 wrapText="1"/>
    </xf>
    <xf numFmtId="2" fontId="9" fillId="2" borderId="23" xfId="0" applyNumberFormat="1" applyFont="1" applyFill="1" applyBorder="1" applyAlignment="1">
      <alignment horizontal="center" vertical="center"/>
    </xf>
    <xf numFmtId="2" fontId="9" fillId="2" borderId="25" xfId="0" applyNumberFormat="1" applyFont="1" applyFill="1" applyBorder="1" applyAlignment="1">
      <alignment horizontal="center" vertical="center"/>
    </xf>
    <xf numFmtId="4" fontId="20" fillId="2" borderId="3" xfId="0" applyNumberFormat="1" applyFont="1" applyFill="1" applyBorder="1" applyAlignment="1">
      <alignment horizontal="center" vertical="center" wrapText="1"/>
    </xf>
    <xf numFmtId="4" fontId="20" fillId="2" borderId="0" xfId="0" applyNumberFormat="1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1" fontId="8" fillId="2" borderId="9" xfId="0" applyNumberFormat="1" applyFont="1" applyFill="1" applyBorder="1" applyAlignment="1">
      <alignment horizontal="left" vertical="center" wrapText="1"/>
    </xf>
    <xf numFmtId="1" fontId="9" fillId="2" borderId="9" xfId="0" applyNumberFormat="1" applyFont="1" applyFill="1" applyBorder="1" applyAlignment="1">
      <alignment horizontal="center" vertical="center"/>
    </xf>
    <xf numFmtId="4" fontId="3" fillId="2" borderId="22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1" fontId="8" fillId="2" borderId="23" xfId="0" applyNumberFormat="1" applyFont="1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4" fontId="8" fillId="2" borderId="23" xfId="0" applyNumberFormat="1" applyFont="1" applyFill="1" applyBorder="1" applyAlignment="1">
      <alignment horizontal="left" vertical="center" wrapText="1"/>
    </xf>
    <xf numFmtId="4" fontId="8" fillId="2" borderId="24" xfId="0" applyNumberFormat="1" applyFont="1" applyFill="1" applyBorder="1" applyAlignment="1">
      <alignment horizontal="left" vertical="center" wrapText="1"/>
    </xf>
    <xf numFmtId="4" fontId="8" fillId="2" borderId="0" xfId="0" applyNumberFormat="1" applyFont="1" applyFill="1" applyAlignment="1">
      <alignment horizontal="center" vertical="center"/>
    </xf>
    <xf numFmtId="2" fontId="9" fillId="2" borderId="9" xfId="0" applyNumberFormat="1" applyFont="1" applyFill="1" applyBorder="1" applyAlignment="1">
      <alignment horizontal="center" vertical="center" wrapText="1"/>
    </xf>
    <xf numFmtId="2" fontId="9" fillId="2" borderId="9" xfId="0" applyNumberFormat="1" applyFont="1" applyFill="1" applyBorder="1" applyAlignment="1">
      <alignment horizontal="center" vertical="center"/>
    </xf>
    <xf numFmtId="4" fontId="9" fillId="2" borderId="22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</cellXfs>
  <cellStyles count="29">
    <cellStyle name="Excel Built-in Normal" xfId="8"/>
    <cellStyle name="Excel Built-in Normal 2 2" xfId="9"/>
    <cellStyle name="TableStyleLight1" xfId="10"/>
    <cellStyle name="Обычный" xfId="0" builtinId="0"/>
    <cellStyle name="Обычный 13" xfId="11"/>
    <cellStyle name="Обычный 13 2" xfId="19"/>
    <cellStyle name="Обычный 13 2 2" xfId="26"/>
    <cellStyle name="Обычный 13 3" xfId="23"/>
    <cellStyle name="Обычный 2" xfId="3"/>
    <cellStyle name="Обычный 2 2" xfId="2"/>
    <cellStyle name="Обычный 2 2 2" xfId="27"/>
    <cellStyle name="Обычный 2 2 3" xfId="20"/>
    <cellStyle name="Обычный 2 3" xfId="12"/>
    <cellStyle name="Обычный 2 4" xfId="22"/>
    <cellStyle name="Обычный 2 5" xfId="7"/>
    <cellStyle name="Обычный 3" xfId="13"/>
    <cellStyle name="Обычный 4" xfId="6"/>
    <cellStyle name="Обычный 5" xfId="14"/>
    <cellStyle name="Обычный 6" xfId="4"/>
    <cellStyle name="Обычный 6 6" xfId="1"/>
    <cellStyle name="Обычный 7" xfId="18"/>
    <cellStyle name="Обычный 7 2" xfId="25"/>
    <cellStyle name="Обычный 8" xfId="15"/>
    <cellStyle name="Обычный 8 2" xfId="21"/>
    <cellStyle name="Обычный 8 2 2" xfId="28"/>
    <cellStyle name="Обычный 8 3" xfId="24"/>
    <cellStyle name="Процентный 2" xfId="5"/>
    <cellStyle name="Финансовый 2" xfId="16"/>
    <cellStyle name="Финансовый 3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6"/>
  <sheetViews>
    <sheetView view="pageBreakPreview" topLeftCell="A109" zoomScale="80" zoomScaleNormal="80" zoomScaleSheetLayoutView="80" workbookViewId="0">
      <selection activeCell="F6" sqref="F6:F9"/>
    </sheetView>
  </sheetViews>
  <sheetFormatPr defaultColWidth="0" defaultRowHeight="15.75"/>
  <cols>
    <col min="1" max="1" width="5.28515625" style="64" customWidth="1"/>
    <col min="2" max="2" width="43.5703125" style="65" customWidth="1"/>
    <col min="3" max="4" width="9.140625" style="35" customWidth="1"/>
    <col min="5" max="5" width="14.42578125" style="35" customWidth="1"/>
    <col min="6" max="6" width="9.140625" style="35" customWidth="1"/>
    <col min="7" max="7" width="9.140625" style="37" customWidth="1"/>
    <col min="8" max="8" width="15.28515625" style="35" customWidth="1"/>
    <col min="9" max="9" width="16.140625" style="35" customWidth="1"/>
    <col min="10" max="10" width="16.28515625" style="38" customWidth="1"/>
    <col min="11" max="12" width="9.140625" style="38" customWidth="1"/>
    <col min="13" max="13" width="16" style="38" customWidth="1"/>
    <col min="14" max="14" width="20.140625" style="38" customWidth="1"/>
    <col min="15" max="15" width="13.140625" style="35" customWidth="1"/>
    <col min="16" max="16" width="12" style="35" customWidth="1"/>
    <col min="17" max="18" width="0" style="48" hidden="1" customWidth="1"/>
    <col min="19" max="16384" width="9.140625" style="48" hidden="1"/>
  </cols>
  <sheetData>
    <row r="1" spans="1:16">
      <c r="A1" s="60"/>
      <c r="B1" s="13"/>
      <c r="C1" s="2"/>
      <c r="D1" s="3"/>
      <c r="E1" s="3"/>
      <c r="F1" s="4"/>
      <c r="G1" s="4"/>
      <c r="H1" s="3"/>
      <c r="I1" s="2"/>
      <c r="J1" s="5"/>
      <c r="K1" s="5"/>
      <c r="L1" s="5"/>
      <c r="M1" s="160" t="s">
        <v>209</v>
      </c>
      <c r="N1" s="160"/>
      <c r="O1" s="160"/>
      <c r="P1" s="160"/>
    </row>
    <row r="2" spans="1:16">
      <c r="A2" s="60"/>
      <c r="B2" s="13"/>
      <c r="C2" s="2"/>
      <c r="D2" s="3"/>
      <c r="E2" s="3"/>
      <c r="F2" s="4"/>
      <c r="G2" s="4"/>
      <c r="H2" s="3"/>
      <c r="I2" s="2"/>
      <c r="J2" s="5"/>
      <c r="K2" s="5"/>
      <c r="L2" s="5"/>
      <c r="M2" s="160"/>
      <c r="N2" s="160"/>
      <c r="O2" s="160"/>
      <c r="P2" s="160"/>
    </row>
    <row r="3" spans="1:16">
      <c r="A3" s="60"/>
      <c r="B3" s="13"/>
      <c r="C3" s="2"/>
      <c r="D3" s="3"/>
      <c r="E3" s="3"/>
      <c r="F3" s="4"/>
      <c r="G3" s="4"/>
      <c r="H3" s="3"/>
      <c r="I3" s="2"/>
      <c r="J3" s="5"/>
      <c r="K3" s="5"/>
      <c r="L3" s="5"/>
      <c r="M3" s="160"/>
      <c r="N3" s="160"/>
      <c r="O3" s="160"/>
      <c r="P3" s="160"/>
    </row>
    <row r="4" spans="1:16" ht="34.5" customHeight="1">
      <c r="A4" s="61"/>
      <c r="B4" s="164" t="s">
        <v>207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</row>
    <row r="5" spans="1:16" ht="19.5" customHeight="1">
      <c r="A5" s="25"/>
      <c r="B5" s="13"/>
      <c r="C5" s="2"/>
      <c r="D5" s="165" t="s">
        <v>195</v>
      </c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3"/>
      <c r="P5" s="3"/>
    </row>
    <row r="6" spans="1:16" ht="24" customHeight="1">
      <c r="A6" s="163" t="s">
        <v>1</v>
      </c>
      <c r="B6" s="163" t="s">
        <v>2</v>
      </c>
      <c r="C6" s="166" t="s">
        <v>148</v>
      </c>
      <c r="D6" s="166"/>
      <c r="E6" s="167" t="s">
        <v>149</v>
      </c>
      <c r="F6" s="168" t="s">
        <v>150</v>
      </c>
      <c r="G6" s="168" t="s">
        <v>151</v>
      </c>
      <c r="H6" s="156" t="s">
        <v>152</v>
      </c>
      <c r="I6" s="169" t="s">
        <v>153</v>
      </c>
      <c r="J6" s="170" t="s">
        <v>154</v>
      </c>
      <c r="K6" s="170"/>
      <c r="L6" s="170"/>
      <c r="M6" s="170"/>
      <c r="N6" s="170"/>
      <c r="O6" s="156" t="s">
        <v>155</v>
      </c>
      <c r="P6" s="156" t="s">
        <v>156</v>
      </c>
    </row>
    <row r="7" spans="1:16" ht="15" customHeight="1">
      <c r="A7" s="163"/>
      <c r="B7" s="163"/>
      <c r="C7" s="169" t="s">
        <v>157</v>
      </c>
      <c r="D7" s="156" t="s">
        <v>158</v>
      </c>
      <c r="E7" s="167"/>
      <c r="F7" s="168"/>
      <c r="G7" s="168"/>
      <c r="H7" s="156"/>
      <c r="I7" s="169"/>
      <c r="J7" s="157" t="s">
        <v>159</v>
      </c>
      <c r="K7" s="144"/>
      <c r="L7" s="144"/>
      <c r="M7" s="141"/>
      <c r="N7" s="141"/>
      <c r="O7" s="156"/>
      <c r="P7" s="156"/>
    </row>
    <row r="8" spans="1:16" ht="91.5" customHeight="1">
      <c r="A8" s="163"/>
      <c r="B8" s="163"/>
      <c r="C8" s="169"/>
      <c r="D8" s="156"/>
      <c r="E8" s="167"/>
      <c r="F8" s="168"/>
      <c r="G8" s="168"/>
      <c r="H8" s="156"/>
      <c r="I8" s="169"/>
      <c r="J8" s="157"/>
      <c r="K8" s="144" t="s">
        <v>160</v>
      </c>
      <c r="L8" s="144" t="s">
        <v>161</v>
      </c>
      <c r="M8" s="144" t="s">
        <v>162</v>
      </c>
      <c r="N8" s="144" t="s">
        <v>163</v>
      </c>
      <c r="O8" s="156"/>
      <c r="P8" s="156"/>
    </row>
    <row r="9" spans="1:16" ht="18" customHeight="1">
      <c r="A9" s="163"/>
      <c r="B9" s="163"/>
      <c r="C9" s="169"/>
      <c r="D9" s="156"/>
      <c r="E9" s="167"/>
      <c r="F9" s="168"/>
      <c r="G9" s="168"/>
      <c r="H9" s="145" t="s">
        <v>164</v>
      </c>
      <c r="I9" s="146" t="s">
        <v>165</v>
      </c>
      <c r="J9" s="141" t="s">
        <v>30</v>
      </c>
      <c r="K9" s="141"/>
      <c r="L9" s="141"/>
      <c r="M9" s="141" t="s">
        <v>30</v>
      </c>
      <c r="N9" s="141" t="s">
        <v>30</v>
      </c>
      <c r="O9" s="156"/>
      <c r="P9" s="156"/>
    </row>
    <row r="10" spans="1:16" s="136" customFormat="1" ht="42" customHeight="1">
      <c r="A10" s="152" t="s">
        <v>35</v>
      </c>
      <c r="B10" s="153"/>
      <c r="C10" s="134"/>
      <c r="D10" s="135"/>
      <c r="E10" s="105"/>
      <c r="F10" s="105"/>
      <c r="G10" s="135"/>
      <c r="H10" s="105"/>
      <c r="I10" s="105"/>
      <c r="J10" s="102"/>
      <c r="K10" s="135"/>
      <c r="L10" s="134"/>
      <c r="M10" s="135"/>
      <c r="N10" s="135"/>
      <c r="O10" s="134"/>
      <c r="P10" s="134"/>
    </row>
    <row r="11" spans="1:16">
      <c r="A11" s="26">
        <v>1</v>
      </c>
      <c r="B11" s="27" t="s">
        <v>36</v>
      </c>
      <c r="C11" s="56">
        <v>1947</v>
      </c>
      <c r="D11" s="23"/>
      <c r="E11" s="24" t="s">
        <v>168</v>
      </c>
      <c r="F11" s="20">
        <v>2</v>
      </c>
      <c r="G11" s="23"/>
      <c r="H11" s="24">
        <v>279.89999999999998</v>
      </c>
      <c r="I11" s="62">
        <v>9</v>
      </c>
      <c r="J11" s="6">
        <f t="shared" ref="J11:J59" si="0">K11+L11+M11+N11</f>
        <v>242223.89</v>
      </c>
      <c r="K11" s="23"/>
      <c r="L11" s="23"/>
      <c r="M11" s="23"/>
      <c r="N11" s="6">
        <f>SUMIF('2020'!B:B,B11,'2020'!C:C)+SUMIF('2021'!B:B,B11,'2021'!C:C)+SUMIF('2022'!B:B,B11,'2022'!C:C)</f>
        <v>242223.89</v>
      </c>
      <c r="O11" s="63">
        <v>44925</v>
      </c>
      <c r="P11" s="21" t="s">
        <v>166</v>
      </c>
    </row>
    <row r="12" spans="1:16">
      <c r="A12" s="26">
        <f t="shared" ref="A12:A64" si="1">A11+1</f>
        <v>2</v>
      </c>
      <c r="B12" s="27" t="s">
        <v>37</v>
      </c>
      <c r="C12" s="56">
        <v>1947</v>
      </c>
      <c r="D12" s="23"/>
      <c r="E12" s="24" t="s">
        <v>168</v>
      </c>
      <c r="F12" s="20">
        <v>2</v>
      </c>
      <c r="G12" s="23"/>
      <c r="H12" s="24">
        <v>280.5</v>
      </c>
      <c r="I12" s="62">
        <v>20</v>
      </c>
      <c r="J12" s="6">
        <f t="shared" si="0"/>
        <v>711464.3899999999</v>
      </c>
      <c r="K12" s="23"/>
      <c r="L12" s="23"/>
      <c r="M12" s="23"/>
      <c r="N12" s="6">
        <f>SUMIF('2020'!B:B,B12,'2020'!C:C)+SUMIF('2021'!B:B,B12,'2021'!C:C)+SUMIF('2022'!B:B,B12,'2022'!C:C)</f>
        <v>711464.3899999999</v>
      </c>
      <c r="O12" s="63">
        <v>44925</v>
      </c>
      <c r="P12" s="21" t="s">
        <v>166</v>
      </c>
    </row>
    <row r="13" spans="1:16">
      <c r="A13" s="26">
        <f t="shared" si="1"/>
        <v>3</v>
      </c>
      <c r="B13" s="27" t="s">
        <v>38</v>
      </c>
      <c r="C13" s="56">
        <v>1947</v>
      </c>
      <c r="D13" s="23"/>
      <c r="E13" s="24" t="s">
        <v>168</v>
      </c>
      <c r="F13" s="20">
        <v>2</v>
      </c>
      <c r="G13" s="23"/>
      <c r="H13" s="24">
        <v>274.60000000000002</v>
      </c>
      <c r="I13" s="62">
        <v>11</v>
      </c>
      <c r="J13" s="6">
        <f t="shared" si="0"/>
        <v>748552.12</v>
      </c>
      <c r="K13" s="23"/>
      <c r="L13" s="23"/>
      <c r="M13" s="23"/>
      <c r="N13" s="6">
        <f>SUMIF('2020'!B:B,B13,'2020'!C:C)+SUMIF('2021'!B:B,B13,'2021'!C:C)+SUMIF('2022'!B:B,B13,'2022'!C:C)</f>
        <v>748552.12</v>
      </c>
      <c r="O13" s="63">
        <v>44925</v>
      </c>
      <c r="P13" s="21" t="s">
        <v>166</v>
      </c>
    </row>
    <row r="14" spans="1:16">
      <c r="A14" s="26">
        <f t="shared" si="1"/>
        <v>4</v>
      </c>
      <c r="B14" s="27" t="s">
        <v>39</v>
      </c>
      <c r="C14" s="56">
        <v>1947</v>
      </c>
      <c r="D14" s="23"/>
      <c r="E14" s="24" t="s">
        <v>168</v>
      </c>
      <c r="F14" s="20">
        <v>2</v>
      </c>
      <c r="G14" s="23"/>
      <c r="H14" s="24">
        <v>276.89999999999998</v>
      </c>
      <c r="I14" s="62">
        <v>9</v>
      </c>
      <c r="J14" s="6">
        <f t="shared" si="0"/>
        <v>278789.32</v>
      </c>
      <c r="K14" s="23"/>
      <c r="L14" s="23"/>
      <c r="M14" s="23"/>
      <c r="N14" s="6">
        <f>SUMIF('2020'!B:B,B14,'2020'!C:C)+SUMIF('2021'!B:B,B14,'2021'!C:C)+SUMIF('2022'!B:B,B14,'2022'!C:C)</f>
        <v>278789.32</v>
      </c>
      <c r="O14" s="63">
        <v>44925</v>
      </c>
      <c r="P14" s="21" t="s">
        <v>166</v>
      </c>
    </row>
    <row r="15" spans="1:16">
      <c r="A15" s="26">
        <f t="shared" si="1"/>
        <v>5</v>
      </c>
      <c r="B15" s="27" t="s">
        <v>40</v>
      </c>
      <c r="C15" s="56">
        <v>1947</v>
      </c>
      <c r="D15" s="23"/>
      <c r="E15" s="24" t="s">
        <v>168</v>
      </c>
      <c r="F15" s="20">
        <v>2</v>
      </c>
      <c r="G15" s="23"/>
      <c r="H15" s="24">
        <v>220.1</v>
      </c>
      <c r="I15" s="62">
        <v>14</v>
      </c>
      <c r="J15" s="6">
        <f t="shared" si="0"/>
        <v>609238.25</v>
      </c>
      <c r="K15" s="23"/>
      <c r="L15" s="23"/>
      <c r="M15" s="23"/>
      <c r="N15" s="6">
        <f>SUMIF('2020'!B:B,B15,'2020'!C:C)+SUMIF('2021'!B:B,B15,'2021'!C:C)+SUMIF('2022'!B:B,B15,'2022'!C:C)</f>
        <v>609238.25</v>
      </c>
      <c r="O15" s="63">
        <v>44925</v>
      </c>
      <c r="P15" s="21" t="s">
        <v>166</v>
      </c>
    </row>
    <row r="16" spans="1:16">
      <c r="A16" s="26">
        <f t="shared" si="1"/>
        <v>6</v>
      </c>
      <c r="B16" s="27" t="s">
        <v>41</v>
      </c>
      <c r="C16" s="56">
        <v>1945</v>
      </c>
      <c r="D16" s="23"/>
      <c r="E16" s="24" t="s">
        <v>168</v>
      </c>
      <c r="F16" s="20">
        <v>2</v>
      </c>
      <c r="G16" s="23"/>
      <c r="H16" s="24">
        <v>1021.6</v>
      </c>
      <c r="I16" s="62">
        <v>36</v>
      </c>
      <c r="J16" s="6">
        <f t="shared" si="0"/>
        <v>3796979.04</v>
      </c>
      <c r="K16" s="23"/>
      <c r="L16" s="22"/>
      <c r="M16" s="23"/>
      <c r="N16" s="6">
        <f>SUMIF('2020'!B:B,B16,'2020'!C:C)+SUMIF('2021'!B:B,B16,'2021'!C:C)+SUMIF('2022'!B:B,B16,'2022'!C:C)</f>
        <v>3796979.04</v>
      </c>
      <c r="O16" s="63">
        <v>44925</v>
      </c>
      <c r="P16" s="21" t="s">
        <v>166</v>
      </c>
    </row>
    <row r="17" spans="1:16">
      <c r="A17" s="26">
        <f t="shared" si="1"/>
        <v>7</v>
      </c>
      <c r="B17" s="27" t="s">
        <v>42</v>
      </c>
      <c r="C17" s="56">
        <v>1947</v>
      </c>
      <c r="D17" s="23"/>
      <c r="E17" s="24" t="s">
        <v>168</v>
      </c>
      <c r="F17" s="20">
        <v>2</v>
      </c>
      <c r="G17" s="23"/>
      <c r="H17" s="24">
        <v>1000.5</v>
      </c>
      <c r="I17" s="62">
        <v>75</v>
      </c>
      <c r="J17" s="6">
        <f t="shared" si="0"/>
        <v>673673.48</v>
      </c>
      <c r="K17" s="23"/>
      <c r="L17" s="22"/>
      <c r="M17" s="23"/>
      <c r="N17" s="6">
        <f>SUMIF('2020'!B:B,B17,'2020'!C:C)+SUMIF('2021'!B:B,B17,'2021'!C:C)+SUMIF('2022'!B:B,B17,'2022'!C:C)</f>
        <v>673673.48</v>
      </c>
      <c r="O17" s="63">
        <v>44925</v>
      </c>
      <c r="P17" s="21" t="s">
        <v>166</v>
      </c>
    </row>
    <row r="18" spans="1:16">
      <c r="A18" s="26">
        <v>8</v>
      </c>
      <c r="B18" s="27" t="s">
        <v>170</v>
      </c>
      <c r="C18" s="56"/>
      <c r="D18" s="23"/>
      <c r="E18" s="24"/>
      <c r="F18" s="20"/>
      <c r="G18" s="23"/>
      <c r="H18" s="24"/>
      <c r="I18" s="62"/>
      <c r="J18" s="6">
        <f t="shared" si="0"/>
        <v>235222</v>
      </c>
      <c r="K18" s="23"/>
      <c r="L18" s="22"/>
      <c r="M18" s="23"/>
      <c r="N18" s="6">
        <f>SUMIF('2020'!B:B,B18,'2020'!C:C)+SUMIF('2021'!B:B,B18,'2021'!C:C)+SUMIF('2022'!B:B,B18,'2022'!C:C)</f>
        <v>235222</v>
      </c>
      <c r="O18" s="63">
        <v>44925</v>
      </c>
      <c r="P18" s="21" t="s">
        <v>166</v>
      </c>
    </row>
    <row r="19" spans="1:16">
      <c r="A19" s="26">
        <v>9</v>
      </c>
      <c r="B19" s="27" t="s">
        <v>43</v>
      </c>
      <c r="C19" s="56">
        <v>1948</v>
      </c>
      <c r="D19" s="23"/>
      <c r="E19" s="24" t="s">
        <v>168</v>
      </c>
      <c r="F19" s="20">
        <v>2</v>
      </c>
      <c r="G19" s="23"/>
      <c r="H19" s="24">
        <v>225.6</v>
      </c>
      <c r="I19" s="62">
        <v>9</v>
      </c>
      <c r="J19" s="6">
        <f t="shared" si="0"/>
        <v>549169.19000000006</v>
      </c>
      <c r="K19" s="23"/>
      <c r="L19" s="23"/>
      <c r="M19" s="23"/>
      <c r="N19" s="6">
        <f>SUMIF('2020'!B:B,B19,'2020'!C:C)+SUMIF('2021'!B:B,B19,'2021'!C:C)+SUMIF('2022'!B:B,B19,'2022'!C:C)</f>
        <v>549169.19000000006</v>
      </c>
      <c r="O19" s="63">
        <v>44925</v>
      </c>
      <c r="P19" s="21" t="s">
        <v>166</v>
      </c>
    </row>
    <row r="20" spans="1:16">
      <c r="A20" s="26">
        <f t="shared" si="1"/>
        <v>10</v>
      </c>
      <c r="B20" s="27" t="s">
        <v>44</v>
      </c>
      <c r="C20" s="56">
        <v>1948</v>
      </c>
      <c r="D20" s="23"/>
      <c r="E20" s="24" t="s">
        <v>168</v>
      </c>
      <c r="F20" s="20">
        <v>2</v>
      </c>
      <c r="G20" s="23"/>
      <c r="H20" s="24">
        <v>225.6</v>
      </c>
      <c r="I20" s="62">
        <v>9</v>
      </c>
      <c r="J20" s="6">
        <f t="shared" si="0"/>
        <v>549169.19000000006</v>
      </c>
      <c r="K20" s="23"/>
      <c r="L20" s="23"/>
      <c r="M20" s="23"/>
      <c r="N20" s="6">
        <f>SUMIF('2020'!B:B,B20,'2020'!C:C)+SUMIF('2021'!B:B,B20,'2021'!C:C)+SUMIF('2022'!B:B,B20,'2022'!C:C)</f>
        <v>549169.19000000006</v>
      </c>
      <c r="O20" s="63">
        <v>44925</v>
      </c>
      <c r="P20" s="21" t="s">
        <v>166</v>
      </c>
    </row>
    <row r="21" spans="1:16">
      <c r="A21" s="26">
        <f t="shared" si="1"/>
        <v>11</v>
      </c>
      <c r="B21" s="27" t="s">
        <v>45</v>
      </c>
      <c r="C21" s="56">
        <v>1948</v>
      </c>
      <c r="D21" s="23"/>
      <c r="E21" s="24" t="s">
        <v>168</v>
      </c>
      <c r="F21" s="20">
        <v>2</v>
      </c>
      <c r="G21" s="23"/>
      <c r="H21" s="24">
        <v>225.6</v>
      </c>
      <c r="I21" s="62">
        <v>4</v>
      </c>
      <c r="J21" s="6">
        <f t="shared" si="0"/>
        <v>548318.76</v>
      </c>
      <c r="K21" s="23"/>
      <c r="L21" s="23"/>
      <c r="M21" s="23"/>
      <c r="N21" s="6">
        <f>SUMIF('2020'!B:B,B21,'2020'!C:C)+SUMIF('2021'!B:B,B21,'2021'!C:C)+SUMIF('2022'!B:B,B21,'2022'!C:C)</f>
        <v>548318.76</v>
      </c>
      <c r="O21" s="63">
        <v>44925</v>
      </c>
      <c r="P21" s="21" t="s">
        <v>166</v>
      </c>
    </row>
    <row r="22" spans="1:16">
      <c r="A22" s="26">
        <f t="shared" si="1"/>
        <v>12</v>
      </c>
      <c r="B22" s="27" t="s">
        <v>46</v>
      </c>
      <c r="C22" s="56">
        <v>1948</v>
      </c>
      <c r="D22" s="23"/>
      <c r="E22" s="24" t="s">
        <v>168</v>
      </c>
      <c r="F22" s="20">
        <v>2</v>
      </c>
      <c r="G22" s="23"/>
      <c r="H22" s="24">
        <v>225.6</v>
      </c>
      <c r="I22" s="62">
        <v>7</v>
      </c>
      <c r="J22" s="6">
        <f t="shared" si="0"/>
        <v>549169.19000000006</v>
      </c>
      <c r="K22" s="23"/>
      <c r="L22" s="23"/>
      <c r="M22" s="23"/>
      <c r="N22" s="6">
        <f>SUMIF('2020'!B:B,B22,'2020'!C:C)+SUMIF('2021'!B:B,B22,'2021'!C:C)+SUMIF('2022'!B:B,B22,'2022'!C:C)</f>
        <v>549169.19000000006</v>
      </c>
      <c r="O22" s="63">
        <v>44925</v>
      </c>
      <c r="P22" s="21" t="s">
        <v>166</v>
      </c>
    </row>
    <row r="23" spans="1:16">
      <c r="A23" s="26">
        <f t="shared" si="1"/>
        <v>13</v>
      </c>
      <c r="B23" s="27" t="s">
        <v>47</v>
      </c>
      <c r="C23" s="56">
        <v>1947</v>
      </c>
      <c r="D23" s="23"/>
      <c r="E23" s="24"/>
      <c r="F23" s="20"/>
      <c r="G23" s="23"/>
      <c r="H23" s="24"/>
      <c r="I23" s="62"/>
      <c r="J23" s="6">
        <f t="shared" si="0"/>
        <v>130000</v>
      </c>
      <c r="K23" s="23"/>
      <c r="L23" s="23"/>
      <c r="M23" s="23"/>
      <c r="N23" s="6">
        <f>SUMIF('2020'!B:B,B23,'2020'!C:C)+SUMIF('2021'!B:B,B23,'2021'!C:C)+SUMIF('2022'!B:B,B23,'2022'!C:C)</f>
        <v>130000</v>
      </c>
      <c r="O23" s="63">
        <v>44925</v>
      </c>
      <c r="P23" s="21" t="s">
        <v>166</v>
      </c>
    </row>
    <row r="24" spans="1:16">
      <c r="A24" s="26">
        <f t="shared" si="1"/>
        <v>14</v>
      </c>
      <c r="B24" s="27" t="s">
        <v>48</v>
      </c>
      <c r="C24" s="56">
        <v>1948</v>
      </c>
      <c r="D24" s="23"/>
      <c r="E24" s="24" t="s">
        <v>168</v>
      </c>
      <c r="F24" s="20">
        <v>2</v>
      </c>
      <c r="G24" s="23"/>
      <c r="H24" s="24">
        <v>1093.9000000000001</v>
      </c>
      <c r="I24" s="62">
        <v>53</v>
      </c>
      <c r="J24" s="6">
        <f t="shared" si="0"/>
        <v>105271.66</v>
      </c>
      <c r="K24" s="23"/>
      <c r="L24" s="22"/>
      <c r="M24" s="23"/>
      <c r="N24" s="6">
        <f>SUMIF('2020'!B:B,B24,'2020'!C:C)+SUMIF('2021'!B:B,B24,'2021'!C:C)+SUMIF('2022'!B:B,B24,'2022'!C:C)</f>
        <v>105271.66</v>
      </c>
      <c r="O24" s="63">
        <v>44925</v>
      </c>
      <c r="P24" s="21" t="s">
        <v>166</v>
      </c>
    </row>
    <row r="25" spans="1:16">
      <c r="A25" s="26">
        <f t="shared" si="1"/>
        <v>15</v>
      </c>
      <c r="B25" s="27" t="s">
        <v>49</v>
      </c>
      <c r="C25" s="56">
        <v>1990</v>
      </c>
      <c r="D25" s="23"/>
      <c r="E25" s="24" t="s">
        <v>167</v>
      </c>
      <c r="F25" s="20">
        <v>5</v>
      </c>
      <c r="G25" s="23"/>
      <c r="H25" s="24">
        <v>6058.2</v>
      </c>
      <c r="I25" s="62">
        <v>243</v>
      </c>
      <c r="J25" s="6">
        <f t="shared" si="0"/>
        <v>601157.56000000006</v>
      </c>
      <c r="K25" s="23"/>
      <c r="L25" s="22"/>
      <c r="M25" s="23"/>
      <c r="N25" s="6">
        <f>SUMIF('2020'!B:B,B25,'2020'!C:C)+SUMIF('2021'!B:B,B25,'2021'!C:C)+SUMIF('2022'!B:B,B25,'2022'!C:C)</f>
        <v>601157.56000000006</v>
      </c>
      <c r="O25" s="63">
        <v>44925</v>
      </c>
      <c r="P25" s="21" t="s">
        <v>166</v>
      </c>
    </row>
    <row r="26" spans="1:16">
      <c r="A26" s="26">
        <f t="shared" si="1"/>
        <v>16</v>
      </c>
      <c r="B26" s="27" t="s">
        <v>50</v>
      </c>
      <c r="C26" s="56">
        <v>1950</v>
      </c>
      <c r="D26" s="23"/>
      <c r="E26" s="24" t="s">
        <v>168</v>
      </c>
      <c r="F26" s="20">
        <v>2</v>
      </c>
      <c r="G26" s="23"/>
      <c r="H26" s="24">
        <v>390.3</v>
      </c>
      <c r="I26" s="62">
        <v>12</v>
      </c>
      <c r="J26" s="6">
        <f t="shared" si="0"/>
        <v>756961.27</v>
      </c>
      <c r="K26" s="23"/>
      <c r="L26" s="23"/>
      <c r="M26" s="23"/>
      <c r="N26" s="6">
        <f>SUMIF('2020'!B:B,B26,'2020'!C:C)+SUMIF('2021'!B:B,B26,'2021'!C:C)+SUMIF('2022'!B:B,B26,'2022'!C:C)</f>
        <v>756961.27</v>
      </c>
      <c r="O26" s="63">
        <v>44925</v>
      </c>
      <c r="P26" s="21" t="s">
        <v>166</v>
      </c>
    </row>
    <row r="27" spans="1:16">
      <c r="A27" s="26">
        <f t="shared" si="1"/>
        <v>17</v>
      </c>
      <c r="B27" s="27" t="s">
        <v>51</v>
      </c>
      <c r="C27" s="56">
        <v>1950</v>
      </c>
      <c r="D27" s="23"/>
      <c r="E27" s="24" t="s">
        <v>168</v>
      </c>
      <c r="F27" s="20">
        <v>2</v>
      </c>
      <c r="G27" s="23"/>
      <c r="H27" s="24">
        <v>392.3</v>
      </c>
      <c r="I27" s="62">
        <v>9</v>
      </c>
      <c r="J27" s="6">
        <f t="shared" si="0"/>
        <v>783892.03</v>
      </c>
      <c r="K27" s="23"/>
      <c r="L27" s="23"/>
      <c r="M27" s="23"/>
      <c r="N27" s="6">
        <f>SUMIF('2020'!B:B,B27,'2020'!C:C)+SUMIF('2021'!B:B,B27,'2021'!C:C)+SUMIF('2022'!B:B,B27,'2022'!C:C)</f>
        <v>783892.03</v>
      </c>
      <c r="O27" s="63">
        <v>44925</v>
      </c>
      <c r="P27" s="21" t="s">
        <v>166</v>
      </c>
    </row>
    <row r="28" spans="1:16">
      <c r="A28" s="26">
        <f t="shared" si="1"/>
        <v>18</v>
      </c>
      <c r="B28" s="27" t="s">
        <v>52</v>
      </c>
      <c r="C28" s="56">
        <v>1947</v>
      </c>
      <c r="D28" s="23"/>
      <c r="E28" s="24" t="s">
        <v>168</v>
      </c>
      <c r="F28" s="20">
        <v>2</v>
      </c>
      <c r="G28" s="23"/>
      <c r="H28" s="24">
        <v>1089.9000000000001</v>
      </c>
      <c r="I28" s="62">
        <v>56</v>
      </c>
      <c r="J28" s="6">
        <f t="shared" si="0"/>
        <v>219816.46000000002</v>
      </c>
      <c r="K28" s="23"/>
      <c r="L28" s="22"/>
      <c r="M28" s="23"/>
      <c r="N28" s="6">
        <f>SUMIF('2020'!B:B,B28,'2020'!C:C)+SUMIF('2021'!B:B,B28,'2021'!C:C)+SUMIF('2022'!B:B,B28,'2022'!C:C)</f>
        <v>219816.46000000002</v>
      </c>
      <c r="O28" s="63">
        <v>44925</v>
      </c>
      <c r="P28" s="21" t="s">
        <v>166</v>
      </c>
    </row>
    <row r="29" spans="1:16">
      <c r="A29" s="26">
        <f t="shared" si="1"/>
        <v>19</v>
      </c>
      <c r="B29" s="27" t="s">
        <v>53</v>
      </c>
      <c r="C29" s="56">
        <v>1965</v>
      </c>
      <c r="D29" s="23"/>
      <c r="E29" s="24" t="s">
        <v>168</v>
      </c>
      <c r="F29" s="20">
        <v>5</v>
      </c>
      <c r="G29" s="23"/>
      <c r="H29" s="24">
        <v>3364.2</v>
      </c>
      <c r="I29" s="62">
        <v>162</v>
      </c>
      <c r="J29" s="6">
        <f t="shared" si="0"/>
        <v>3046949.52</v>
      </c>
      <c r="K29" s="23"/>
      <c r="L29" s="22"/>
      <c r="M29" s="23"/>
      <c r="N29" s="6">
        <f>SUMIF('2020'!B:B,B29,'2020'!C:C)+SUMIF('2021'!B:B,B29,'2021'!C:C)+SUMIF('2022'!B:B,B29,'2022'!C:C)</f>
        <v>3046949.52</v>
      </c>
      <c r="O29" s="63">
        <v>44925</v>
      </c>
      <c r="P29" s="21" t="s">
        <v>166</v>
      </c>
    </row>
    <row r="30" spans="1:16">
      <c r="A30" s="26">
        <f t="shared" si="1"/>
        <v>20</v>
      </c>
      <c r="B30" s="27" t="s">
        <v>54</v>
      </c>
      <c r="C30" s="56">
        <v>1965</v>
      </c>
      <c r="D30" s="23"/>
      <c r="E30" s="24" t="s">
        <v>168</v>
      </c>
      <c r="F30" s="20">
        <v>5</v>
      </c>
      <c r="G30" s="23"/>
      <c r="H30" s="24">
        <v>3308.7</v>
      </c>
      <c r="I30" s="62">
        <v>149</v>
      </c>
      <c r="J30" s="6">
        <f t="shared" si="0"/>
        <v>130000</v>
      </c>
      <c r="K30" s="23"/>
      <c r="L30" s="22"/>
      <c r="M30" s="23"/>
      <c r="N30" s="6">
        <f>SUMIF('2020'!B:B,B30,'2020'!C:C)+SUMIF('2021'!B:B,B30,'2021'!C:C)+SUMIF('2022'!B:B,B30,'2022'!C:C)</f>
        <v>130000</v>
      </c>
      <c r="O30" s="63">
        <v>44925</v>
      </c>
      <c r="P30" s="21" t="s">
        <v>166</v>
      </c>
    </row>
    <row r="31" spans="1:16">
      <c r="A31" s="26">
        <f t="shared" si="1"/>
        <v>21</v>
      </c>
      <c r="B31" s="27" t="s">
        <v>55</v>
      </c>
      <c r="C31" s="56">
        <v>1968</v>
      </c>
      <c r="D31" s="23"/>
      <c r="E31" s="24" t="s">
        <v>168</v>
      </c>
      <c r="F31" s="20">
        <v>5</v>
      </c>
      <c r="G31" s="23"/>
      <c r="H31" s="24">
        <v>3356.5</v>
      </c>
      <c r="I31" s="62">
        <v>152</v>
      </c>
      <c r="J31" s="6">
        <f t="shared" si="0"/>
        <v>199232.96</v>
      </c>
      <c r="K31" s="23"/>
      <c r="L31" s="22"/>
      <c r="M31" s="23"/>
      <c r="N31" s="6">
        <f>SUMIF('2020'!B:B,B31,'2020'!C:C)+SUMIF('2021'!B:B,B31,'2021'!C:C)+SUMIF('2022'!B:B,B31,'2022'!C:C)</f>
        <v>199232.96</v>
      </c>
      <c r="O31" s="63">
        <v>44925</v>
      </c>
      <c r="P31" s="21" t="s">
        <v>166</v>
      </c>
    </row>
    <row r="32" spans="1:16">
      <c r="A32" s="26">
        <f t="shared" si="1"/>
        <v>22</v>
      </c>
      <c r="B32" s="27" t="s">
        <v>56</v>
      </c>
      <c r="C32" s="56">
        <v>1965</v>
      </c>
      <c r="D32" s="23"/>
      <c r="E32" s="24" t="s">
        <v>168</v>
      </c>
      <c r="F32" s="20">
        <v>5</v>
      </c>
      <c r="G32" s="23"/>
      <c r="H32" s="24">
        <v>3689.5</v>
      </c>
      <c r="I32" s="62">
        <v>143</v>
      </c>
      <c r="J32" s="6">
        <f t="shared" si="0"/>
        <v>1753898.83</v>
      </c>
      <c r="K32" s="23"/>
      <c r="L32" s="22"/>
      <c r="M32" s="23"/>
      <c r="N32" s="6">
        <f>SUMIF('2020'!B:B,B32,'2020'!C:C)+SUMIF('2021'!B:B,B32,'2021'!C:C)+SUMIF('2022'!B:B,B32,'2022'!C:C)</f>
        <v>1753898.83</v>
      </c>
      <c r="O32" s="63">
        <v>44925</v>
      </c>
      <c r="P32" s="21" t="s">
        <v>166</v>
      </c>
    </row>
    <row r="33" spans="1:16">
      <c r="A33" s="26">
        <f t="shared" si="1"/>
        <v>23</v>
      </c>
      <c r="B33" s="27" t="s">
        <v>57</v>
      </c>
      <c r="C33" s="56">
        <v>1963</v>
      </c>
      <c r="D33" s="23"/>
      <c r="E33" s="24" t="s">
        <v>168</v>
      </c>
      <c r="F33" s="20">
        <v>4</v>
      </c>
      <c r="G33" s="23"/>
      <c r="H33" s="24">
        <v>1289.8</v>
      </c>
      <c r="I33" s="62">
        <v>48</v>
      </c>
      <c r="J33" s="6">
        <f t="shared" si="0"/>
        <v>287261</v>
      </c>
      <c r="K33" s="23"/>
      <c r="L33" s="22"/>
      <c r="M33" s="23"/>
      <c r="N33" s="6">
        <f>SUMIF('2020'!B:B,B33,'2020'!C:C)+SUMIF('2021'!B:B,B33,'2021'!C:C)+SUMIF('2022'!B:B,B33,'2022'!C:C)</f>
        <v>287261</v>
      </c>
      <c r="O33" s="63">
        <v>44925</v>
      </c>
      <c r="P33" s="21" t="s">
        <v>166</v>
      </c>
    </row>
    <row r="34" spans="1:16">
      <c r="A34" s="26">
        <f t="shared" si="1"/>
        <v>24</v>
      </c>
      <c r="B34" s="27" t="s">
        <v>58</v>
      </c>
      <c r="C34" s="56">
        <v>1958</v>
      </c>
      <c r="D34" s="23"/>
      <c r="E34" s="24" t="s">
        <v>168</v>
      </c>
      <c r="F34" s="20">
        <v>2</v>
      </c>
      <c r="G34" s="23"/>
      <c r="H34" s="24">
        <v>638.53</v>
      </c>
      <c r="I34" s="62">
        <v>17</v>
      </c>
      <c r="J34" s="6">
        <f t="shared" si="0"/>
        <v>287261</v>
      </c>
      <c r="K34" s="23"/>
      <c r="L34" s="22"/>
      <c r="M34" s="23"/>
      <c r="N34" s="6">
        <f>SUMIF('2020'!B:B,B34,'2020'!C:C)+SUMIF('2021'!B:B,B34,'2021'!C:C)+SUMIF('2022'!B:B,B34,'2022'!C:C)</f>
        <v>287261</v>
      </c>
      <c r="O34" s="63">
        <v>44925</v>
      </c>
      <c r="P34" s="21" t="s">
        <v>166</v>
      </c>
    </row>
    <row r="35" spans="1:16">
      <c r="A35" s="26">
        <f t="shared" si="1"/>
        <v>25</v>
      </c>
      <c r="B35" s="27" t="s">
        <v>59</v>
      </c>
      <c r="C35" s="56">
        <v>1956</v>
      </c>
      <c r="D35" s="23"/>
      <c r="E35" s="24" t="s">
        <v>168</v>
      </c>
      <c r="F35" s="20">
        <v>2</v>
      </c>
      <c r="G35" s="23"/>
      <c r="H35" s="24">
        <v>776.1</v>
      </c>
      <c r="I35" s="62">
        <v>37</v>
      </c>
      <c r="J35" s="6">
        <f t="shared" si="0"/>
        <v>130000</v>
      </c>
      <c r="K35" s="23"/>
      <c r="L35" s="22"/>
      <c r="M35" s="23"/>
      <c r="N35" s="6">
        <f>SUMIF('2020'!B:B,B35,'2020'!C:C)+SUMIF('2021'!B:B,B35,'2021'!C:C)+SUMIF('2022'!B:B,B35,'2022'!C:C)</f>
        <v>130000</v>
      </c>
      <c r="O35" s="63">
        <v>44925</v>
      </c>
      <c r="P35" s="21" t="s">
        <v>166</v>
      </c>
    </row>
    <row r="36" spans="1:16">
      <c r="A36" s="26">
        <f t="shared" si="1"/>
        <v>26</v>
      </c>
      <c r="B36" s="27" t="s">
        <v>60</v>
      </c>
      <c r="C36" s="56">
        <v>1951</v>
      </c>
      <c r="D36" s="23"/>
      <c r="E36" s="24" t="s">
        <v>168</v>
      </c>
      <c r="F36" s="20">
        <v>2</v>
      </c>
      <c r="G36" s="23"/>
      <c r="H36" s="24">
        <v>390.9</v>
      </c>
      <c r="I36" s="62">
        <v>20</v>
      </c>
      <c r="J36" s="6">
        <f t="shared" si="0"/>
        <v>773686.67999999993</v>
      </c>
      <c r="K36" s="23"/>
      <c r="L36" s="23"/>
      <c r="M36" s="23"/>
      <c r="N36" s="6">
        <f>SUMIF('2020'!B:B,B36,'2020'!C:C)+SUMIF('2021'!B:B,B36,'2021'!C:C)+SUMIF('2022'!B:B,B36,'2022'!C:C)</f>
        <v>773686.67999999993</v>
      </c>
      <c r="O36" s="63">
        <v>44925</v>
      </c>
      <c r="P36" s="21" t="s">
        <v>166</v>
      </c>
    </row>
    <row r="37" spans="1:16">
      <c r="A37" s="26">
        <f t="shared" si="1"/>
        <v>27</v>
      </c>
      <c r="B37" s="27" t="s">
        <v>61</v>
      </c>
      <c r="C37" s="56">
        <v>1951</v>
      </c>
      <c r="D37" s="23"/>
      <c r="E37" s="24" t="s">
        <v>168</v>
      </c>
      <c r="F37" s="20">
        <v>2</v>
      </c>
      <c r="G37" s="23"/>
      <c r="H37" s="24">
        <v>374</v>
      </c>
      <c r="I37" s="62">
        <v>16</v>
      </c>
      <c r="J37" s="6">
        <f t="shared" si="0"/>
        <v>747021.96</v>
      </c>
      <c r="K37" s="23"/>
      <c r="L37" s="23"/>
      <c r="M37" s="23"/>
      <c r="N37" s="6">
        <f>SUMIF('2020'!B:B,B37,'2020'!C:C)+SUMIF('2021'!B:B,B37,'2021'!C:C)+SUMIF('2022'!B:B,B37,'2022'!C:C)</f>
        <v>747021.96</v>
      </c>
      <c r="O37" s="63">
        <v>44925</v>
      </c>
      <c r="P37" s="21" t="s">
        <v>166</v>
      </c>
    </row>
    <row r="38" spans="1:16">
      <c r="A38" s="26">
        <f t="shared" si="1"/>
        <v>28</v>
      </c>
      <c r="B38" s="27" t="s">
        <v>62</v>
      </c>
      <c r="C38" s="56">
        <v>1952</v>
      </c>
      <c r="D38" s="23"/>
      <c r="E38" s="24" t="s">
        <v>168</v>
      </c>
      <c r="F38" s="20">
        <v>2</v>
      </c>
      <c r="G38" s="23"/>
      <c r="H38" s="24">
        <v>387</v>
      </c>
      <c r="I38" s="62">
        <v>21</v>
      </c>
      <c r="J38" s="6">
        <f t="shared" si="0"/>
        <v>172146.61</v>
      </c>
      <c r="K38" s="23"/>
      <c r="L38" s="23"/>
      <c r="M38" s="23"/>
      <c r="N38" s="6">
        <f>SUMIF('2020'!B:B,B38,'2020'!C:C)+SUMIF('2021'!B:B,B38,'2021'!C:C)+SUMIF('2022'!B:B,B38,'2022'!C:C)</f>
        <v>172146.61</v>
      </c>
      <c r="O38" s="63">
        <v>44925</v>
      </c>
      <c r="P38" s="21" t="s">
        <v>166</v>
      </c>
    </row>
    <row r="39" spans="1:16">
      <c r="A39" s="26">
        <f t="shared" si="1"/>
        <v>29</v>
      </c>
      <c r="B39" s="27" t="s">
        <v>63</v>
      </c>
      <c r="C39" s="56">
        <v>1952</v>
      </c>
      <c r="D39" s="23"/>
      <c r="E39" s="24" t="s">
        <v>168</v>
      </c>
      <c r="F39" s="20">
        <v>2</v>
      </c>
      <c r="G39" s="23"/>
      <c r="H39" s="24">
        <v>620.5</v>
      </c>
      <c r="I39" s="62">
        <v>37</v>
      </c>
      <c r="J39" s="6">
        <f t="shared" si="0"/>
        <v>778834.57</v>
      </c>
      <c r="K39" s="23"/>
      <c r="L39" s="23"/>
      <c r="M39" s="23"/>
      <c r="N39" s="6">
        <f>SUMIF('2020'!B:B,B39,'2020'!C:C)+SUMIF('2021'!B:B,B39,'2021'!C:C)+SUMIF('2022'!B:B,B39,'2022'!C:C)</f>
        <v>778834.57</v>
      </c>
      <c r="O39" s="63">
        <v>44925</v>
      </c>
      <c r="P39" s="21" t="s">
        <v>166</v>
      </c>
    </row>
    <row r="40" spans="1:16">
      <c r="A40" s="26">
        <f t="shared" si="1"/>
        <v>30</v>
      </c>
      <c r="B40" s="27" t="s">
        <v>64</v>
      </c>
      <c r="C40" s="56">
        <v>1952</v>
      </c>
      <c r="D40" s="23"/>
      <c r="E40" s="24" t="s">
        <v>168</v>
      </c>
      <c r="F40" s="20">
        <v>2</v>
      </c>
      <c r="G40" s="23"/>
      <c r="H40" s="24">
        <v>610.4</v>
      </c>
      <c r="I40" s="62">
        <v>30</v>
      </c>
      <c r="J40" s="6">
        <f t="shared" si="0"/>
        <v>196712.69</v>
      </c>
      <c r="K40" s="23"/>
      <c r="L40" s="23"/>
      <c r="M40" s="23"/>
      <c r="N40" s="6">
        <f>SUMIF('2020'!B:B,B40,'2020'!C:C)+SUMIF('2021'!B:B,B40,'2021'!C:C)+SUMIF('2022'!B:B,B40,'2022'!C:C)</f>
        <v>196712.69</v>
      </c>
      <c r="O40" s="63">
        <v>44925</v>
      </c>
      <c r="P40" s="21" t="s">
        <v>166</v>
      </c>
    </row>
    <row r="41" spans="1:16">
      <c r="A41" s="26">
        <f t="shared" si="1"/>
        <v>31</v>
      </c>
      <c r="B41" s="27" t="s">
        <v>65</v>
      </c>
      <c r="C41" s="56">
        <v>1960</v>
      </c>
      <c r="D41" s="23"/>
      <c r="E41" s="24" t="s">
        <v>168</v>
      </c>
      <c r="F41" s="20">
        <v>3</v>
      </c>
      <c r="G41" s="23"/>
      <c r="H41" s="24">
        <v>1484.5</v>
      </c>
      <c r="I41" s="62">
        <v>59</v>
      </c>
      <c r="J41" s="6">
        <f t="shared" si="0"/>
        <v>182039</v>
      </c>
      <c r="K41" s="23"/>
      <c r="L41" s="22"/>
      <c r="M41" s="23"/>
      <c r="N41" s="6">
        <f>SUMIF('2020'!B:B,B41,'2020'!C:C)+SUMIF('2021'!B:B,B41,'2021'!C:C)+SUMIF('2022'!B:B,B41,'2022'!C:C)</f>
        <v>182039</v>
      </c>
      <c r="O41" s="63">
        <v>44925</v>
      </c>
      <c r="P41" s="21" t="s">
        <v>166</v>
      </c>
    </row>
    <row r="42" spans="1:16">
      <c r="A42" s="26">
        <f t="shared" si="1"/>
        <v>32</v>
      </c>
      <c r="B42" s="27" t="s">
        <v>66</v>
      </c>
      <c r="C42" s="56">
        <v>1966</v>
      </c>
      <c r="D42" s="23"/>
      <c r="E42" s="24" t="s">
        <v>168</v>
      </c>
      <c r="F42" s="20">
        <v>5</v>
      </c>
      <c r="G42" s="23"/>
      <c r="H42" s="24">
        <v>2674.8</v>
      </c>
      <c r="I42" s="62">
        <v>150</v>
      </c>
      <c r="J42" s="6">
        <f t="shared" si="0"/>
        <v>130000</v>
      </c>
      <c r="K42" s="23"/>
      <c r="L42" s="22"/>
      <c r="M42" s="23"/>
      <c r="N42" s="6">
        <f>SUMIF('2020'!B:B,B42,'2020'!C:C)+SUMIF('2021'!B:B,B42,'2021'!C:C)+SUMIF('2022'!B:B,B42,'2022'!C:C)</f>
        <v>130000</v>
      </c>
      <c r="O42" s="63">
        <v>44925</v>
      </c>
      <c r="P42" s="21" t="s">
        <v>166</v>
      </c>
    </row>
    <row r="43" spans="1:16">
      <c r="A43" s="26">
        <f t="shared" si="1"/>
        <v>33</v>
      </c>
      <c r="B43" s="27" t="s">
        <v>67</v>
      </c>
      <c r="C43" s="56">
        <v>1977</v>
      </c>
      <c r="D43" s="23"/>
      <c r="E43" s="24" t="s">
        <v>168</v>
      </c>
      <c r="F43" s="20">
        <v>5</v>
      </c>
      <c r="G43" s="23"/>
      <c r="H43" s="24">
        <v>4217.8</v>
      </c>
      <c r="I43" s="62">
        <v>157</v>
      </c>
      <c r="J43" s="6">
        <f t="shared" si="0"/>
        <v>2100604.2600000002</v>
      </c>
      <c r="K43" s="23"/>
      <c r="L43" s="23"/>
      <c r="M43" s="23"/>
      <c r="N43" s="6">
        <f>SUMIF('2020'!B:B,B43,'2020'!C:C)+SUMIF('2021'!B:B,B43,'2021'!C:C)+SUMIF('2022'!B:B,B43,'2022'!C:C)</f>
        <v>2100604.2600000002</v>
      </c>
      <c r="O43" s="63">
        <v>44925</v>
      </c>
      <c r="P43" s="21" t="s">
        <v>166</v>
      </c>
    </row>
    <row r="44" spans="1:16">
      <c r="A44" s="26">
        <f t="shared" si="1"/>
        <v>34</v>
      </c>
      <c r="B44" s="27" t="s">
        <v>68</v>
      </c>
      <c r="C44" s="56">
        <v>1972</v>
      </c>
      <c r="D44" s="23"/>
      <c r="E44" s="24" t="s">
        <v>168</v>
      </c>
      <c r="F44" s="20">
        <v>5</v>
      </c>
      <c r="G44" s="23"/>
      <c r="H44" s="24">
        <v>3332.3</v>
      </c>
      <c r="I44" s="62">
        <v>237</v>
      </c>
      <c r="J44" s="6">
        <f t="shared" si="0"/>
        <v>274862.40999999997</v>
      </c>
      <c r="K44" s="23"/>
      <c r="L44" s="22"/>
      <c r="M44" s="23"/>
      <c r="N44" s="6">
        <f>SUMIF('2020'!B:B,B44,'2020'!C:C)+SUMIF('2021'!B:B,B44,'2021'!C:C)+SUMIF('2022'!B:B,B44,'2022'!C:C)</f>
        <v>274862.40999999997</v>
      </c>
      <c r="O44" s="63">
        <v>44925</v>
      </c>
      <c r="P44" s="21" t="s">
        <v>166</v>
      </c>
    </row>
    <row r="45" spans="1:16">
      <c r="A45" s="26">
        <f t="shared" si="1"/>
        <v>35</v>
      </c>
      <c r="B45" s="27" t="s">
        <v>69</v>
      </c>
      <c r="C45" s="56">
        <v>1961</v>
      </c>
      <c r="D45" s="23"/>
      <c r="E45" s="24" t="s">
        <v>168</v>
      </c>
      <c r="F45" s="20">
        <v>3</v>
      </c>
      <c r="G45" s="23"/>
      <c r="H45" s="24">
        <v>973</v>
      </c>
      <c r="I45" s="62">
        <v>37</v>
      </c>
      <c r="J45" s="6">
        <f t="shared" si="0"/>
        <v>608969.06000000006</v>
      </c>
      <c r="K45" s="23"/>
      <c r="L45" s="22"/>
      <c r="M45" s="23"/>
      <c r="N45" s="6">
        <f>SUMIF('2020'!B:B,B45,'2020'!C:C)+SUMIF('2021'!B:B,B45,'2021'!C:C)+SUMIF('2022'!B:B,B45,'2022'!C:C)</f>
        <v>608969.06000000006</v>
      </c>
      <c r="O45" s="63">
        <v>44925</v>
      </c>
      <c r="P45" s="21" t="s">
        <v>166</v>
      </c>
    </row>
    <row r="46" spans="1:16">
      <c r="A46" s="26">
        <f t="shared" si="1"/>
        <v>36</v>
      </c>
      <c r="B46" s="27" t="s">
        <v>70</v>
      </c>
      <c r="C46" s="56">
        <v>1951</v>
      </c>
      <c r="D46" s="23"/>
      <c r="E46" s="24" t="s">
        <v>168</v>
      </c>
      <c r="F46" s="20">
        <v>2</v>
      </c>
      <c r="G46" s="23"/>
      <c r="H46" s="24">
        <v>1019.3</v>
      </c>
      <c r="I46" s="62">
        <v>29</v>
      </c>
      <c r="J46" s="6">
        <f t="shared" si="0"/>
        <v>229908.31</v>
      </c>
      <c r="K46" s="23"/>
      <c r="L46" s="22"/>
      <c r="M46" s="23"/>
      <c r="N46" s="6">
        <f>SUMIF('2020'!B:B,B46,'2020'!C:C)+SUMIF('2021'!B:B,B46,'2021'!C:C)+SUMIF('2022'!B:B,B46,'2022'!C:C)</f>
        <v>229908.31</v>
      </c>
      <c r="O46" s="63">
        <v>44925</v>
      </c>
      <c r="P46" s="21" t="s">
        <v>166</v>
      </c>
    </row>
    <row r="47" spans="1:16">
      <c r="A47" s="26">
        <f t="shared" si="1"/>
        <v>37</v>
      </c>
      <c r="B47" s="27" t="s">
        <v>71</v>
      </c>
      <c r="C47" s="56">
        <v>1937</v>
      </c>
      <c r="D47" s="23"/>
      <c r="E47" s="24" t="s">
        <v>168</v>
      </c>
      <c r="F47" s="20">
        <v>4</v>
      </c>
      <c r="G47" s="23"/>
      <c r="H47" s="24">
        <v>2494.83</v>
      </c>
      <c r="I47" s="62">
        <v>86</v>
      </c>
      <c r="J47" s="6">
        <f t="shared" si="0"/>
        <v>1299062.03</v>
      </c>
      <c r="K47" s="23"/>
      <c r="L47" s="23"/>
      <c r="M47" s="23"/>
      <c r="N47" s="6">
        <f>SUMIF('2020'!B:B,B47,'2020'!C:C)+SUMIF('2021'!B:B,B47,'2021'!C:C)+SUMIF('2022'!B:B,B47,'2022'!C:C)</f>
        <v>1299062.03</v>
      </c>
      <c r="O47" s="63">
        <v>44925</v>
      </c>
      <c r="P47" s="21" t="s">
        <v>166</v>
      </c>
    </row>
    <row r="48" spans="1:16">
      <c r="A48" s="26">
        <f t="shared" si="1"/>
        <v>38</v>
      </c>
      <c r="B48" s="27" t="s">
        <v>72</v>
      </c>
      <c r="C48" s="56">
        <v>1957</v>
      </c>
      <c r="D48" s="23"/>
      <c r="E48" s="24" t="s">
        <v>168</v>
      </c>
      <c r="F48" s="20">
        <v>2</v>
      </c>
      <c r="G48" s="23"/>
      <c r="H48" s="24">
        <v>1069</v>
      </c>
      <c r="I48" s="62">
        <v>27</v>
      </c>
      <c r="J48" s="6">
        <f t="shared" si="0"/>
        <v>271927.03000000003</v>
      </c>
      <c r="K48" s="23"/>
      <c r="L48" s="22"/>
      <c r="M48" s="23"/>
      <c r="N48" s="6">
        <f>SUMIF('2020'!B:B,B48,'2020'!C:C)+SUMIF('2021'!B:B,B48,'2021'!C:C)+SUMIF('2022'!B:B,B48,'2022'!C:C)</f>
        <v>271927.03000000003</v>
      </c>
      <c r="O48" s="63">
        <v>44925</v>
      </c>
      <c r="P48" s="21" t="s">
        <v>166</v>
      </c>
    </row>
    <row r="49" spans="1:16">
      <c r="A49" s="26">
        <f t="shared" si="1"/>
        <v>39</v>
      </c>
      <c r="B49" s="27" t="s">
        <v>73</v>
      </c>
      <c r="C49" s="56">
        <v>1961</v>
      </c>
      <c r="D49" s="23"/>
      <c r="E49" s="24" t="s">
        <v>168</v>
      </c>
      <c r="F49" s="20">
        <v>3</v>
      </c>
      <c r="G49" s="23"/>
      <c r="H49" s="24">
        <v>1219.2</v>
      </c>
      <c r="I49" s="62">
        <v>55</v>
      </c>
      <c r="J49" s="6">
        <f t="shared" si="0"/>
        <v>1673292.1300000001</v>
      </c>
      <c r="K49" s="23"/>
      <c r="L49" s="22"/>
      <c r="M49" s="23"/>
      <c r="N49" s="6">
        <f>SUMIF('2020'!B:B,B49,'2020'!C:C)+SUMIF('2021'!B:B,B49,'2021'!C:C)+SUMIF('2022'!B:B,B49,'2022'!C:C)</f>
        <v>1673292.1300000001</v>
      </c>
      <c r="O49" s="63">
        <v>44925</v>
      </c>
      <c r="P49" s="21" t="s">
        <v>166</v>
      </c>
    </row>
    <row r="50" spans="1:16">
      <c r="A50" s="26">
        <f t="shared" si="1"/>
        <v>40</v>
      </c>
      <c r="B50" s="27" t="s">
        <v>74</v>
      </c>
      <c r="C50" s="56">
        <v>1978</v>
      </c>
      <c r="D50" s="23"/>
      <c r="E50" s="24" t="s">
        <v>168</v>
      </c>
      <c r="F50" s="20">
        <v>9</v>
      </c>
      <c r="G50" s="23"/>
      <c r="H50" s="24">
        <v>4579.6000000000004</v>
      </c>
      <c r="I50" s="62">
        <v>110</v>
      </c>
      <c r="J50" s="6">
        <f t="shared" si="0"/>
        <v>644724.34</v>
      </c>
      <c r="K50" s="23"/>
      <c r="L50" s="22"/>
      <c r="M50" s="23"/>
      <c r="N50" s="6">
        <f>SUMIF('2020'!B:B,B50,'2020'!C:C)+SUMIF('2021'!B:B,B50,'2021'!C:C)+SUMIF('2022'!B:B,B50,'2022'!C:C)</f>
        <v>644724.34</v>
      </c>
      <c r="O50" s="63">
        <v>44925</v>
      </c>
      <c r="P50" s="21" t="s">
        <v>166</v>
      </c>
    </row>
    <row r="51" spans="1:16">
      <c r="A51" s="26">
        <f t="shared" si="1"/>
        <v>41</v>
      </c>
      <c r="B51" s="27" t="s">
        <v>75</v>
      </c>
      <c r="C51" s="56">
        <v>1952</v>
      </c>
      <c r="D51" s="23"/>
      <c r="E51" s="24" t="s">
        <v>168</v>
      </c>
      <c r="F51" s="20">
        <v>2</v>
      </c>
      <c r="G51" s="23"/>
      <c r="H51" s="24">
        <v>494.3</v>
      </c>
      <c r="I51" s="62">
        <v>8</v>
      </c>
      <c r="J51" s="6">
        <f t="shared" si="0"/>
        <v>130000</v>
      </c>
      <c r="K51" s="23"/>
      <c r="L51" s="22"/>
      <c r="M51" s="23"/>
      <c r="N51" s="6">
        <f>SUMIF('2020'!B:B,B51,'2020'!C:C)+SUMIF('2021'!B:B,B51,'2021'!C:C)+SUMIF('2022'!B:B,B51,'2022'!C:C)</f>
        <v>130000</v>
      </c>
      <c r="O51" s="63">
        <v>44925</v>
      </c>
      <c r="P51" s="21" t="s">
        <v>166</v>
      </c>
    </row>
    <row r="52" spans="1:16">
      <c r="A52" s="26">
        <f t="shared" si="1"/>
        <v>42</v>
      </c>
      <c r="B52" s="27" t="s">
        <v>76</v>
      </c>
      <c r="C52" s="56">
        <v>1950</v>
      </c>
      <c r="D52" s="23"/>
      <c r="E52" s="24" t="s">
        <v>168</v>
      </c>
      <c r="F52" s="20">
        <v>2</v>
      </c>
      <c r="G52" s="23"/>
      <c r="H52" s="24">
        <v>485.3</v>
      </c>
      <c r="I52" s="62">
        <v>18</v>
      </c>
      <c r="J52" s="6">
        <f t="shared" si="0"/>
        <v>92890.79</v>
      </c>
      <c r="K52" s="23"/>
      <c r="L52" s="22"/>
      <c r="M52" s="23"/>
      <c r="N52" s="6">
        <f>SUMIF('2020'!B:B,B52,'2020'!C:C)+SUMIF('2021'!B:B,B52,'2021'!C:C)+SUMIF('2022'!B:B,B52,'2022'!C:C)</f>
        <v>92890.79</v>
      </c>
      <c r="O52" s="63">
        <v>44925</v>
      </c>
      <c r="P52" s="21" t="s">
        <v>166</v>
      </c>
    </row>
    <row r="53" spans="1:16">
      <c r="A53" s="26">
        <f t="shared" si="1"/>
        <v>43</v>
      </c>
      <c r="B53" s="27" t="s">
        <v>77</v>
      </c>
      <c r="C53" s="56">
        <v>1951</v>
      </c>
      <c r="D53" s="23"/>
      <c r="E53" s="24" t="s">
        <v>168</v>
      </c>
      <c r="F53" s="20">
        <v>2</v>
      </c>
      <c r="G53" s="23"/>
      <c r="H53" s="24">
        <v>822.7</v>
      </c>
      <c r="I53" s="62">
        <v>23</v>
      </c>
      <c r="J53" s="6">
        <f t="shared" si="0"/>
        <v>100214.81</v>
      </c>
      <c r="K53" s="23"/>
      <c r="L53" s="22"/>
      <c r="M53" s="23"/>
      <c r="N53" s="6">
        <f>SUMIF('2020'!B:B,B53,'2020'!C:C)+SUMIF('2021'!B:B,B53,'2021'!C:C)+SUMIF('2022'!B:B,B53,'2022'!C:C)</f>
        <v>100214.81</v>
      </c>
      <c r="O53" s="63">
        <v>44925</v>
      </c>
      <c r="P53" s="21" t="s">
        <v>166</v>
      </c>
    </row>
    <row r="54" spans="1:16">
      <c r="A54" s="26">
        <f t="shared" si="1"/>
        <v>44</v>
      </c>
      <c r="B54" s="27" t="s">
        <v>78</v>
      </c>
      <c r="C54" s="56">
        <v>1948</v>
      </c>
      <c r="D54" s="23"/>
      <c r="E54" s="24" t="s">
        <v>168</v>
      </c>
      <c r="F54" s="20"/>
      <c r="G54" s="23"/>
      <c r="H54" s="24"/>
      <c r="I54" s="62"/>
      <c r="J54" s="6">
        <f t="shared" si="0"/>
        <v>130000</v>
      </c>
      <c r="K54" s="23"/>
      <c r="L54" s="22"/>
      <c r="M54" s="23"/>
      <c r="N54" s="6">
        <f>SUMIF('2020'!B:B,B54,'2020'!C:C)+SUMIF('2021'!B:B,B54,'2021'!C:C)+SUMIF('2022'!B:B,B54,'2022'!C:C)</f>
        <v>130000</v>
      </c>
      <c r="O54" s="63">
        <v>44925</v>
      </c>
      <c r="P54" s="21" t="s">
        <v>166</v>
      </c>
    </row>
    <row r="55" spans="1:16">
      <c r="A55" s="26">
        <f t="shared" si="1"/>
        <v>45</v>
      </c>
      <c r="B55" s="27" t="s">
        <v>79</v>
      </c>
      <c r="C55" s="56">
        <v>1951</v>
      </c>
      <c r="D55" s="23"/>
      <c r="E55" s="24" t="s">
        <v>168</v>
      </c>
      <c r="F55" s="20">
        <v>2</v>
      </c>
      <c r="G55" s="23"/>
      <c r="H55" s="24">
        <v>505.5</v>
      </c>
      <c r="I55" s="62">
        <v>10</v>
      </c>
      <c r="J55" s="6">
        <f t="shared" si="0"/>
        <v>99092.76</v>
      </c>
      <c r="K55" s="23"/>
      <c r="L55" s="22"/>
      <c r="M55" s="23"/>
      <c r="N55" s="6">
        <f>SUMIF('2020'!B:B,B55,'2020'!C:C)+SUMIF('2021'!B:B,B55,'2021'!C:C)+SUMIF('2022'!B:B,B55,'2022'!C:C)</f>
        <v>99092.76</v>
      </c>
      <c r="O55" s="63">
        <v>44925</v>
      </c>
      <c r="P55" s="21" t="s">
        <v>166</v>
      </c>
    </row>
    <row r="56" spans="1:16">
      <c r="A56" s="26">
        <f t="shared" si="1"/>
        <v>46</v>
      </c>
      <c r="B56" s="27" t="s">
        <v>80</v>
      </c>
      <c r="C56" s="56">
        <v>1951</v>
      </c>
      <c r="D56" s="23"/>
      <c r="E56" s="24" t="s">
        <v>168</v>
      </c>
      <c r="F56" s="20">
        <v>2</v>
      </c>
      <c r="G56" s="23"/>
      <c r="H56" s="24">
        <v>863.9</v>
      </c>
      <c r="I56" s="62">
        <v>14</v>
      </c>
      <c r="J56" s="6">
        <f t="shared" si="0"/>
        <v>100162.7</v>
      </c>
      <c r="K56" s="23"/>
      <c r="L56" s="22"/>
      <c r="M56" s="23"/>
      <c r="N56" s="6">
        <f>SUMIF('2020'!B:B,B56,'2020'!C:C)+SUMIF('2021'!B:B,B56,'2021'!C:C)+SUMIF('2022'!B:B,B56,'2022'!C:C)</f>
        <v>100162.7</v>
      </c>
      <c r="O56" s="63">
        <v>44925</v>
      </c>
      <c r="P56" s="21" t="s">
        <v>166</v>
      </c>
    </row>
    <row r="57" spans="1:16">
      <c r="A57" s="26">
        <f t="shared" si="1"/>
        <v>47</v>
      </c>
      <c r="B57" s="27" t="s">
        <v>81</v>
      </c>
      <c r="C57" s="56">
        <v>1952</v>
      </c>
      <c r="D57" s="23"/>
      <c r="E57" s="24" t="s">
        <v>168</v>
      </c>
      <c r="F57" s="20">
        <v>2</v>
      </c>
      <c r="G57" s="23"/>
      <c r="H57" s="24">
        <v>548.5</v>
      </c>
      <c r="I57" s="62">
        <v>16</v>
      </c>
      <c r="J57" s="6">
        <f t="shared" si="0"/>
        <v>207245.77000000002</v>
      </c>
      <c r="K57" s="23"/>
      <c r="L57" s="22"/>
      <c r="M57" s="23"/>
      <c r="N57" s="6">
        <f>SUMIF('2020'!B:B,B57,'2020'!C:C)+SUMIF('2021'!B:B,B57,'2021'!C:C)+SUMIF('2022'!B:B,B57,'2022'!C:C)</f>
        <v>207245.77000000002</v>
      </c>
      <c r="O57" s="63">
        <v>44925</v>
      </c>
      <c r="P57" s="21" t="s">
        <v>166</v>
      </c>
    </row>
    <row r="58" spans="1:16">
      <c r="A58" s="26">
        <f t="shared" si="1"/>
        <v>48</v>
      </c>
      <c r="B58" s="27" t="s">
        <v>82</v>
      </c>
      <c r="C58" s="56">
        <v>1952</v>
      </c>
      <c r="D58" s="23"/>
      <c r="E58" s="24" t="s">
        <v>168</v>
      </c>
      <c r="F58" s="20">
        <v>2</v>
      </c>
      <c r="G58" s="23"/>
      <c r="H58" s="24">
        <v>512.20000000000005</v>
      </c>
      <c r="I58" s="62">
        <v>16</v>
      </c>
      <c r="J58" s="6">
        <f t="shared" si="0"/>
        <v>233384.37</v>
      </c>
      <c r="K58" s="23"/>
      <c r="L58" s="22"/>
      <c r="M58" s="23"/>
      <c r="N58" s="6">
        <f>SUMIF('2020'!B:B,B58,'2020'!C:C)+SUMIF('2021'!B:B,B58,'2021'!C:C)+SUMIF('2022'!B:B,B58,'2022'!C:C)</f>
        <v>233384.37</v>
      </c>
      <c r="O58" s="63">
        <v>44925</v>
      </c>
      <c r="P58" s="21" t="s">
        <v>166</v>
      </c>
    </row>
    <row r="59" spans="1:16">
      <c r="A59" s="26">
        <f t="shared" si="1"/>
        <v>49</v>
      </c>
      <c r="B59" s="27" t="s">
        <v>83</v>
      </c>
      <c r="C59" s="56">
        <v>1974</v>
      </c>
      <c r="D59" s="23"/>
      <c r="E59" s="24" t="s">
        <v>168</v>
      </c>
      <c r="F59" s="20">
        <v>5</v>
      </c>
      <c r="G59" s="23"/>
      <c r="H59" s="24">
        <v>4963.2</v>
      </c>
      <c r="I59" s="62">
        <v>184</v>
      </c>
      <c r="J59" s="6">
        <f t="shared" si="0"/>
        <v>130000</v>
      </c>
      <c r="K59" s="23"/>
      <c r="L59" s="22"/>
      <c r="M59" s="23"/>
      <c r="N59" s="6">
        <f>SUMIF('2020'!B:B,B59,'2020'!C:C)+SUMIF('2021'!B:B,B59,'2021'!C:C)+SUMIF('2022'!B:B,B59,'2022'!C:C)</f>
        <v>130000</v>
      </c>
      <c r="O59" s="63">
        <v>44925</v>
      </c>
      <c r="P59" s="21" t="s">
        <v>166</v>
      </c>
    </row>
    <row r="60" spans="1:16">
      <c r="A60" s="26">
        <f t="shared" si="1"/>
        <v>50</v>
      </c>
      <c r="B60" s="27" t="s">
        <v>84</v>
      </c>
      <c r="C60" s="56">
        <v>1948</v>
      </c>
      <c r="D60" s="23"/>
      <c r="E60" s="24" t="s">
        <v>168</v>
      </c>
      <c r="F60" s="20">
        <v>2</v>
      </c>
      <c r="G60" s="23"/>
      <c r="H60" s="24">
        <v>553.5</v>
      </c>
      <c r="I60" s="62">
        <v>14</v>
      </c>
      <c r="J60" s="6">
        <f t="shared" ref="J60:J123" si="2">K60+L60+M60+N60</f>
        <v>99028.38</v>
      </c>
      <c r="K60" s="23"/>
      <c r="L60" s="22"/>
      <c r="M60" s="23"/>
      <c r="N60" s="6">
        <f>SUMIF('2020'!B:B,B60,'2020'!C:C)+SUMIF('2021'!B:B,B60,'2021'!C:C)+SUMIF('2022'!B:B,B60,'2022'!C:C)</f>
        <v>99028.38</v>
      </c>
      <c r="O60" s="63">
        <v>44925</v>
      </c>
      <c r="P60" s="21" t="s">
        <v>166</v>
      </c>
    </row>
    <row r="61" spans="1:16">
      <c r="A61" s="26">
        <f t="shared" si="1"/>
        <v>51</v>
      </c>
      <c r="B61" s="27" t="s">
        <v>85</v>
      </c>
      <c r="C61" s="56">
        <v>1950</v>
      </c>
      <c r="D61" s="23"/>
      <c r="E61" s="24" t="s">
        <v>168</v>
      </c>
      <c r="F61" s="20">
        <v>2</v>
      </c>
      <c r="G61" s="23"/>
      <c r="H61" s="24">
        <v>511.4</v>
      </c>
      <c r="I61" s="62">
        <v>5</v>
      </c>
      <c r="J61" s="6">
        <f t="shared" si="2"/>
        <v>106963.26</v>
      </c>
      <c r="K61" s="23"/>
      <c r="L61" s="22"/>
      <c r="M61" s="23"/>
      <c r="N61" s="6">
        <f>SUMIF('2020'!B:B,B61,'2020'!C:C)+SUMIF('2021'!B:B,B61,'2021'!C:C)+SUMIF('2022'!B:B,B61,'2022'!C:C)</f>
        <v>106963.26</v>
      </c>
      <c r="O61" s="63">
        <v>44925</v>
      </c>
      <c r="P61" s="21" t="s">
        <v>166</v>
      </c>
    </row>
    <row r="62" spans="1:16">
      <c r="A62" s="26">
        <f t="shared" si="1"/>
        <v>52</v>
      </c>
      <c r="B62" s="27" t="s">
        <v>86</v>
      </c>
      <c r="C62" s="56">
        <v>1950</v>
      </c>
      <c r="D62" s="23"/>
      <c r="E62" s="24" t="s">
        <v>168</v>
      </c>
      <c r="F62" s="20">
        <v>2</v>
      </c>
      <c r="G62" s="23"/>
      <c r="H62" s="24">
        <v>1181.7</v>
      </c>
      <c r="I62" s="62">
        <v>42</v>
      </c>
      <c r="J62" s="6">
        <f t="shared" si="2"/>
        <v>136376.46</v>
      </c>
      <c r="K62" s="23"/>
      <c r="L62" s="22"/>
      <c r="M62" s="23"/>
      <c r="N62" s="6">
        <f>SUMIF('2020'!B:B,B62,'2020'!C:C)+SUMIF('2021'!B:B,B62,'2021'!C:C)+SUMIF('2022'!B:B,B62,'2022'!C:C)</f>
        <v>136376.46</v>
      </c>
      <c r="O62" s="63">
        <v>44925</v>
      </c>
      <c r="P62" s="21" t="s">
        <v>166</v>
      </c>
    </row>
    <row r="63" spans="1:16">
      <c r="A63" s="26">
        <f t="shared" si="1"/>
        <v>53</v>
      </c>
      <c r="B63" s="27" t="s">
        <v>87</v>
      </c>
      <c r="C63" s="56">
        <v>1951</v>
      </c>
      <c r="D63" s="23"/>
      <c r="E63" s="24" t="s">
        <v>168</v>
      </c>
      <c r="F63" s="20">
        <v>2</v>
      </c>
      <c r="G63" s="23"/>
      <c r="H63" s="24">
        <v>598.29999999999995</v>
      </c>
      <c r="I63" s="62">
        <v>13</v>
      </c>
      <c r="J63" s="6">
        <f t="shared" si="2"/>
        <v>99560.09</v>
      </c>
      <c r="K63" s="23"/>
      <c r="L63" s="22"/>
      <c r="M63" s="23"/>
      <c r="N63" s="6">
        <f>SUMIF('2020'!B:B,B63,'2020'!C:C)+SUMIF('2021'!B:B,B63,'2021'!C:C)+SUMIF('2022'!B:B,B63,'2022'!C:C)</f>
        <v>99560.09</v>
      </c>
      <c r="O63" s="63">
        <v>44925</v>
      </c>
      <c r="P63" s="21" t="s">
        <v>166</v>
      </c>
    </row>
    <row r="64" spans="1:16">
      <c r="A64" s="26">
        <f t="shared" si="1"/>
        <v>54</v>
      </c>
      <c r="B64" s="27" t="s">
        <v>88</v>
      </c>
      <c r="C64" s="56">
        <v>1951</v>
      </c>
      <c r="D64" s="23"/>
      <c r="E64" s="24" t="s">
        <v>168</v>
      </c>
      <c r="F64" s="20">
        <v>2</v>
      </c>
      <c r="G64" s="23"/>
      <c r="H64" s="24">
        <v>581.20000000000005</v>
      </c>
      <c r="I64" s="62">
        <v>29</v>
      </c>
      <c r="J64" s="6">
        <f t="shared" si="2"/>
        <v>110929.98</v>
      </c>
      <c r="K64" s="23"/>
      <c r="L64" s="22"/>
      <c r="M64" s="23"/>
      <c r="N64" s="6">
        <f>SUMIF('2020'!B:B,B64,'2020'!C:C)+SUMIF('2021'!B:B,B64,'2021'!C:C)+SUMIF('2022'!B:B,B64,'2022'!C:C)</f>
        <v>110929.98</v>
      </c>
      <c r="O64" s="63">
        <v>44925</v>
      </c>
      <c r="P64" s="21" t="s">
        <v>166</v>
      </c>
    </row>
    <row r="65" spans="1:16">
      <c r="A65" s="26">
        <f t="shared" ref="A65:A123" si="3">A64+1</f>
        <v>55</v>
      </c>
      <c r="B65" s="27" t="s">
        <v>89</v>
      </c>
      <c r="C65" s="56">
        <v>1950</v>
      </c>
      <c r="D65" s="23"/>
      <c r="E65" s="24" t="s">
        <v>168</v>
      </c>
      <c r="F65" s="20"/>
      <c r="G65" s="23"/>
      <c r="H65" s="24"/>
      <c r="I65" s="62"/>
      <c r="J65" s="6">
        <f t="shared" si="2"/>
        <v>130000</v>
      </c>
      <c r="K65" s="23"/>
      <c r="L65" s="22"/>
      <c r="M65" s="23"/>
      <c r="N65" s="6">
        <f>SUMIF('2020'!B:B,B65,'2020'!C:C)+SUMIF('2021'!B:B,B65,'2021'!C:C)+SUMIF('2022'!B:B,B65,'2022'!C:C)</f>
        <v>130000</v>
      </c>
      <c r="O65" s="63">
        <v>44925</v>
      </c>
      <c r="P65" s="21" t="s">
        <v>166</v>
      </c>
    </row>
    <row r="66" spans="1:16">
      <c r="A66" s="26">
        <f t="shared" si="3"/>
        <v>56</v>
      </c>
      <c r="B66" s="27" t="s">
        <v>90</v>
      </c>
      <c r="C66" s="56">
        <v>1950</v>
      </c>
      <c r="D66" s="23"/>
      <c r="E66" s="24" t="s">
        <v>168</v>
      </c>
      <c r="F66" s="20">
        <v>2</v>
      </c>
      <c r="G66" s="23"/>
      <c r="H66" s="24">
        <v>537.29999999999995</v>
      </c>
      <c r="I66" s="62">
        <v>16</v>
      </c>
      <c r="J66" s="6">
        <f t="shared" si="2"/>
        <v>101674.27</v>
      </c>
      <c r="K66" s="23"/>
      <c r="L66" s="22"/>
      <c r="M66" s="23"/>
      <c r="N66" s="6">
        <f>SUMIF('2020'!B:B,B66,'2020'!C:C)+SUMIF('2021'!B:B,B66,'2021'!C:C)+SUMIF('2022'!B:B,B66,'2022'!C:C)</f>
        <v>101674.27</v>
      </c>
      <c r="O66" s="63">
        <v>44925</v>
      </c>
      <c r="P66" s="21" t="s">
        <v>166</v>
      </c>
    </row>
    <row r="67" spans="1:16">
      <c r="A67" s="26">
        <f t="shared" si="3"/>
        <v>57</v>
      </c>
      <c r="B67" s="27" t="s">
        <v>91</v>
      </c>
      <c r="C67" s="56">
        <v>1951</v>
      </c>
      <c r="D67" s="23"/>
      <c r="E67" s="24" t="s">
        <v>168</v>
      </c>
      <c r="F67" s="20">
        <v>2</v>
      </c>
      <c r="G67" s="23"/>
      <c r="H67" s="24">
        <v>536.70000000000005</v>
      </c>
      <c r="I67" s="62">
        <v>12</v>
      </c>
      <c r="J67" s="6">
        <f t="shared" si="2"/>
        <v>1943162.57</v>
      </c>
      <c r="K67" s="23"/>
      <c r="L67" s="22"/>
      <c r="M67" s="23"/>
      <c r="N67" s="6">
        <f>SUMIF('2020'!B:B,B67,'2020'!C:C)+SUMIF('2021'!B:B,B67,'2021'!C:C)+SUMIF('2022'!B:B,B67,'2022'!C:C)</f>
        <v>1943162.57</v>
      </c>
      <c r="O67" s="63">
        <v>44925</v>
      </c>
      <c r="P67" s="21" t="s">
        <v>166</v>
      </c>
    </row>
    <row r="68" spans="1:16">
      <c r="A68" s="26">
        <f t="shared" si="3"/>
        <v>58</v>
      </c>
      <c r="B68" s="27" t="s">
        <v>92</v>
      </c>
      <c r="C68" s="56">
        <v>1950</v>
      </c>
      <c r="D68" s="23"/>
      <c r="E68" s="24"/>
      <c r="F68" s="20"/>
      <c r="G68" s="23"/>
      <c r="H68" s="24"/>
      <c r="I68" s="62"/>
      <c r="J68" s="6">
        <f t="shared" si="2"/>
        <v>130000</v>
      </c>
      <c r="K68" s="23"/>
      <c r="L68" s="22"/>
      <c r="M68" s="23"/>
      <c r="N68" s="6">
        <f>SUMIF('2020'!B:B,B68,'2020'!C:C)+SUMIF('2021'!B:B,B68,'2021'!C:C)+SUMIF('2022'!B:B,B68,'2022'!C:C)</f>
        <v>130000</v>
      </c>
      <c r="O68" s="63">
        <v>44925</v>
      </c>
      <c r="P68" s="21" t="s">
        <v>166</v>
      </c>
    </row>
    <row r="69" spans="1:16">
      <c r="A69" s="26">
        <f t="shared" si="3"/>
        <v>59</v>
      </c>
      <c r="B69" s="27" t="s">
        <v>93</v>
      </c>
      <c r="C69" s="56">
        <v>1949</v>
      </c>
      <c r="D69" s="23"/>
      <c r="E69" s="24" t="s">
        <v>168</v>
      </c>
      <c r="F69" s="20">
        <v>2</v>
      </c>
      <c r="G69" s="23"/>
      <c r="H69" s="24">
        <v>763.2</v>
      </c>
      <c r="I69" s="62">
        <v>46</v>
      </c>
      <c r="J69" s="6">
        <f t="shared" si="2"/>
        <v>776457.27</v>
      </c>
      <c r="K69" s="23"/>
      <c r="L69" s="23"/>
      <c r="M69" s="23"/>
      <c r="N69" s="6">
        <f>SUMIF('2020'!B:B,B69,'2020'!C:C)+SUMIF('2021'!B:B,B69,'2021'!C:C)+SUMIF('2022'!B:B,B69,'2022'!C:C)</f>
        <v>776457.27</v>
      </c>
      <c r="O69" s="63">
        <v>44925</v>
      </c>
      <c r="P69" s="21" t="s">
        <v>166</v>
      </c>
    </row>
    <row r="70" spans="1:16">
      <c r="A70" s="26">
        <f t="shared" si="3"/>
        <v>60</v>
      </c>
      <c r="B70" s="27" t="s">
        <v>94</v>
      </c>
      <c r="C70" s="56">
        <v>1951</v>
      </c>
      <c r="D70" s="23"/>
      <c r="E70" s="24" t="s">
        <v>168</v>
      </c>
      <c r="F70" s="20">
        <v>2</v>
      </c>
      <c r="G70" s="23"/>
      <c r="H70" s="24">
        <v>399.3</v>
      </c>
      <c r="I70" s="62">
        <v>16</v>
      </c>
      <c r="J70" s="6">
        <f t="shared" si="2"/>
        <v>219940.9</v>
      </c>
      <c r="K70" s="23"/>
      <c r="L70" s="23"/>
      <c r="M70" s="23"/>
      <c r="N70" s="6">
        <f>SUMIF('2020'!B:B,B70,'2020'!C:C)+SUMIF('2021'!B:B,B70,'2021'!C:C)+SUMIF('2022'!B:B,B70,'2022'!C:C)</f>
        <v>219940.9</v>
      </c>
      <c r="O70" s="63">
        <v>44925</v>
      </c>
      <c r="P70" s="21" t="s">
        <v>166</v>
      </c>
    </row>
    <row r="71" spans="1:16">
      <c r="A71" s="26">
        <f t="shared" si="3"/>
        <v>61</v>
      </c>
      <c r="B71" s="27" t="s">
        <v>95</v>
      </c>
      <c r="C71" s="56">
        <v>1947</v>
      </c>
      <c r="D71" s="23"/>
      <c r="E71" s="24" t="s">
        <v>168</v>
      </c>
      <c r="F71" s="20">
        <v>2</v>
      </c>
      <c r="G71" s="23"/>
      <c r="H71" s="24">
        <v>746.2</v>
      </c>
      <c r="I71" s="62">
        <v>38</v>
      </c>
      <c r="J71" s="6">
        <f t="shared" si="2"/>
        <v>918215.59000000008</v>
      </c>
      <c r="K71" s="23"/>
      <c r="L71" s="23"/>
      <c r="M71" s="23"/>
      <c r="N71" s="6">
        <f>SUMIF('2020'!B:B,B71,'2020'!C:C)+SUMIF('2021'!B:B,B71,'2021'!C:C)+SUMIF('2022'!B:B,B71,'2022'!C:C)</f>
        <v>918215.59000000008</v>
      </c>
      <c r="O71" s="63">
        <v>44925</v>
      </c>
      <c r="P71" s="21" t="s">
        <v>166</v>
      </c>
    </row>
    <row r="72" spans="1:16">
      <c r="A72" s="26">
        <f t="shared" si="3"/>
        <v>62</v>
      </c>
      <c r="B72" s="27" t="s">
        <v>96</v>
      </c>
      <c r="C72" s="56">
        <v>1951</v>
      </c>
      <c r="D72" s="23"/>
      <c r="E72" s="24" t="s">
        <v>168</v>
      </c>
      <c r="F72" s="20">
        <v>2</v>
      </c>
      <c r="G72" s="23"/>
      <c r="H72" s="24">
        <v>239.4</v>
      </c>
      <c r="I72" s="62">
        <v>22</v>
      </c>
      <c r="J72" s="6">
        <f t="shared" si="2"/>
        <v>493401.95</v>
      </c>
      <c r="K72" s="23"/>
      <c r="L72" s="23"/>
      <c r="M72" s="23"/>
      <c r="N72" s="6">
        <f>SUMIF('2020'!B:B,B72,'2020'!C:C)+SUMIF('2021'!B:B,B72,'2021'!C:C)+SUMIF('2022'!B:B,B72,'2022'!C:C)</f>
        <v>493401.95</v>
      </c>
      <c r="O72" s="63">
        <v>44925</v>
      </c>
      <c r="P72" s="21" t="s">
        <v>166</v>
      </c>
    </row>
    <row r="73" spans="1:16">
      <c r="A73" s="26">
        <f t="shared" si="3"/>
        <v>63</v>
      </c>
      <c r="B73" s="27" t="s">
        <v>97</v>
      </c>
      <c r="C73" s="56">
        <v>1947</v>
      </c>
      <c r="D73" s="23"/>
      <c r="E73" s="24" t="s">
        <v>168</v>
      </c>
      <c r="F73" s="20">
        <v>2</v>
      </c>
      <c r="G73" s="23"/>
      <c r="H73" s="24">
        <v>777.6</v>
      </c>
      <c r="I73" s="62">
        <v>41</v>
      </c>
      <c r="J73" s="6">
        <f t="shared" si="2"/>
        <v>963403.03</v>
      </c>
      <c r="K73" s="23"/>
      <c r="L73" s="23"/>
      <c r="M73" s="23"/>
      <c r="N73" s="6">
        <f>SUMIF('2020'!B:B,B73,'2020'!C:C)+SUMIF('2021'!B:B,B73,'2021'!C:C)+SUMIF('2022'!B:B,B73,'2022'!C:C)</f>
        <v>963403.03</v>
      </c>
      <c r="O73" s="63">
        <v>44925</v>
      </c>
      <c r="P73" s="21" t="s">
        <v>166</v>
      </c>
    </row>
    <row r="74" spans="1:16">
      <c r="A74" s="26">
        <f t="shared" si="3"/>
        <v>64</v>
      </c>
      <c r="B74" s="27" t="s">
        <v>98</v>
      </c>
      <c r="C74" s="56">
        <v>1949</v>
      </c>
      <c r="D74" s="23"/>
      <c r="E74" s="24" t="s">
        <v>168</v>
      </c>
      <c r="F74" s="20">
        <v>2</v>
      </c>
      <c r="G74" s="23"/>
      <c r="H74" s="24">
        <v>783.4</v>
      </c>
      <c r="I74" s="62">
        <v>36</v>
      </c>
      <c r="J74" s="6">
        <f t="shared" si="2"/>
        <v>870606.5</v>
      </c>
      <c r="K74" s="23"/>
      <c r="L74" s="23"/>
      <c r="M74" s="23"/>
      <c r="N74" s="6">
        <f>SUMIF('2020'!B:B,B74,'2020'!C:C)+SUMIF('2021'!B:B,B74,'2021'!C:C)+SUMIF('2022'!B:B,B74,'2022'!C:C)</f>
        <v>870606.5</v>
      </c>
      <c r="O74" s="63">
        <v>44925</v>
      </c>
      <c r="P74" s="21" t="s">
        <v>166</v>
      </c>
    </row>
    <row r="75" spans="1:16">
      <c r="A75" s="26">
        <f t="shared" si="3"/>
        <v>65</v>
      </c>
      <c r="B75" s="27" t="s">
        <v>99</v>
      </c>
      <c r="C75" s="56">
        <v>1951</v>
      </c>
      <c r="D75" s="23"/>
      <c r="E75" s="24" t="s">
        <v>168</v>
      </c>
      <c r="F75" s="20">
        <v>2</v>
      </c>
      <c r="G75" s="23"/>
      <c r="H75" s="24">
        <v>604.70000000000005</v>
      </c>
      <c r="I75" s="62">
        <v>28</v>
      </c>
      <c r="J75" s="6">
        <f t="shared" si="2"/>
        <v>746259.65</v>
      </c>
      <c r="K75" s="23"/>
      <c r="L75" s="23"/>
      <c r="M75" s="23"/>
      <c r="N75" s="6">
        <f>SUMIF('2020'!B:B,B75,'2020'!C:C)+SUMIF('2021'!B:B,B75,'2021'!C:C)+SUMIF('2022'!B:B,B75,'2022'!C:C)</f>
        <v>746259.65</v>
      </c>
      <c r="O75" s="63">
        <v>44925</v>
      </c>
      <c r="P75" s="21" t="s">
        <v>166</v>
      </c>
    </row>
    <row r="76" spans="1:16">
      <c r="A76" s="26">
        <f t="shared" si="3"/>
        <v>66</v>
      </c>
      <c r="B76" s="27" t="s">
        <v>100</v>
      </c>
      <c r="C76" s="56">
        <v>1949</v>
      </c>
      <c r="D76" s="23"/>
      <c r="E76" s="24" t="s">
        <v>168</v>
      </c>
      <c r="F76" s="20">
        <v>2</v>
      </c>
      <c r="G76" s="23"/>
      <c r="H76" s="24">
        <v>283</v>
      </c>
      <c r="I76" s="62">
        <v>13</v>
      </c>
      <c r="J76" s="6">
        <f t="shared" si="2"/>
        <v>463689.76</v>
      </c>
      <c r="K76" s="23"/>
      <c r="L76" s="23"/>
      <c r="M76" s="23"/>
      <c r="N76" s="6">
        <f>SUMIF('2020'!B:B,B76,'2020'!C:C)+SUMIF('2021'!B:B,B76,'2021'!C:C)+SUMIF('2022'!B:B,B76,'2022'!C:C)</f>
        <v>463689.76</v>
      </c>
      <c r="O76" s="63">
        <v>44925</v>
      </c>
      <c r="P76" s="21" t="s">
        <v>166</v>
      </c>
    </row>
    <row r="77" spans="1:16">
      <c r="A77" s="26">
        <f t="shared" si="3"/>
        <v>67</v>
      </c>
      <c r="B77" s="27" t="s">
        <v>101</v>
      </c>
      <c r="C77" s="56">
        <v>1951</v>
      </c>
      <c r="D77" s="23"/>
      <c r="E77" s="24" t="s">
        <v>168</v>
      </c>
      <c r="F77" s="20">
        <v>2</v>
      </c>
      <c r="G77" s="23"/>
      <c r="H77" s="24">
        <v>619.79999999999995</v>
      </c>
      <c r="I77" s="62">
        <v>39</v>
      </c>
      <c r="J77" s="6">
        <f t="shared" si="2"/>
        <v>724381.45</v>
      </c>
      <c r="K77" s="23"/>
      <c r="L77" s="23"/>
      <c r="M77" s="23"/>
      <c r="N77" s="6">
        <f>SUMIF('2020'!B:B,B77,'2020'!C:C)+SUMIF('2021'!B:B,B77,'2021'!C:C)+SUMIF('2022'!B:B,B77,'2022'!C:C)</f>
        <v>724381.45</v>
      </c>
      <c r="O77" s="63">
        <v>44925</v>
      </c>
      <c r="P77" s="21" t="s">
        <v>166</v>
      </c>
    </row>
    <row r="78" spans="1:16">
      <c r="A78" s="26">
        <f t="shared" si="3"/>
        <v>68</v>
      </c>
      <c r="B78" s="27" t="s">
        <v>102</v>
      </c>
      <c r="C78" s="56">
        <v>1950</v>
      </c>
      <c r="D78" s="23"/>
      <c r="E78" s="24" t="s">
        <v>168</v>
      </c>
      <c r="F78" s="20">
        <v>2</v>
      </c>
      <c r="G78" s="23"/>
      <c r="H78" s="24">
        <v>601.9</v>
      </c>
      <c r="I78" s="62">
        <v>35</v>
      </c>
      <c r="J78" s="6">
        <f t="shared" si="2"/>
        <v>751689.49</v>
      </c>
      <c r="K78" s="23"/>
      <c r="L78" s="23"/>
      <c r="M78" s="23"/>
      <c r="N78" s="6">
        <f>SUMIF('2020'!B:B,B78,'2020'!C:C)+SUMIF('2021'!B:B,B78,'2021'!C:C)+SUMIF('2022'!B:B,B78,'2022'!C:C)</f>
        <v>751689.49</v>
      </c>
      <c r="O78" s="63">
        <v>44925</v>
      </c>
      <c r="P78" s="21" t="s">
        <v>166</v>
      </c>
    </row>
    <row r="79" spans="1:16">
      <c r="A79" s="26">
        <f t="shared" si="3"/>
        <v>69</v>
      </c>
      <c r="B79" s="27" t="s">
        <v>103</v>
      </c>
      <c r="C79" s="56">
        <v>1947</v>
      </c>
      <c r="D79" s="23"/>
      <c r="E79" s="24" t="s">
        <v>168</v>
      </c>
      <c r="F79" s="20">
        <v>2</v>
      </c>
      <c r="G79" s="23"/>
      <c r="H79" s="24">
        <v>268.8</v>
      </c>
      <c r="I79" s="62">
        <v>10</v>
      </c>
      <c r="J79" s="6">
        <f t="shared" si="2"/>
        <v>709962.84</v>
      </c>
      <c r="K79" s="23"/>
      <c r="L79" s="23"/>
      <c r="M79" s="23"/>
      <c r="N79" s="6">
        <f>SUMIF('2020'!B:B,B79,'2020'!C:C)+SUMIF('2021'!B:B,B79,'2021'!C:C)+SUMIF('2022'!B:B,B79,'2022'!C:C)</f>
        <v>709962.84</v>
      </c>
      <c r="O79" s="63">
        <v>44925</v>
      </c>
      <c r="P79" s="21" t="s">
        <v>166</v>
      </c>
    </row>
    <row r="80" spans="1:16">
      <c r="A80" s="26">
        <f t="shared" si="3"/>
        <v>70</v>
      </c>
      <c r="B80" s="27" t="s">
        <v>104</v>
      </c>
      <c r="C80" s="56">
        <v>1948</v>
      </c>
      <c r="D80" s="23"/>
      <c r="E80" s="24" t="s">
        <v>168</v>
      </c>
      <c r="F80" s="20">
        <v>2</v>
      </c>
      <c r="G80" s="23"/>
      <c r="H80" s="24">
        <v>285.8</v>
      </c>
      <c r="I80" s="62">
        <v>12</v>
      </c>
      <c r="J80" s="6">
        <f t="shared" si="2"/>
        <v>631095.40999999992</v>
      </c>
      <c r="K80" s="23"/>
      <c r="L80" s="23"/>
      <c r="M80" s="23"/>
      <c r="N80" s="6">
        <f>SUMIF('2020'!B:B,B80,'2020'!C:C)+SUMIF('2021'!B:B,B80,'2021'!C:C)+SUMIF('2022'!B:B,B80,'2022'!C:C)</f>
        <v>631095.40999999992</v>
      </c>
      <c r="O80" s="63">
        <v>44925</v>
      </c>
      <c r="P80" s="21" t="s">
        <v>166</v>
      </c>
    </row>
    <row r="81" spans="1:16">
      <c r="A81" s="26">
        <f t="shared" si="3"/>
        <v>71</v>
      </c>
      <c r="B81" s="27" t="s">
        <v>105</v>
      </c>
      <c r="C81" s="56">
        <v>1949</v>
      </c>
      <c r="D81" s="23"/>
      <c r="E81" s="24" t="s">
        <v>168</v>
      </c>
      <c r="F81" s="20">
        <v>2</v>
      </c>
      <c r="G81" s="23"/>
      <c r="H81" s="24">
        <v>623.6</v>
      </c>
      <c r="I81" s="62">
        <v>27</v>
      </c>
      <c r="J81" s="6">
        <f t="shared" si="2"/>
        <v>751636.16999999993</v>
      </c>
      <c r="K81" s="23"/>
      <c r="L81" s="23"/>
      <c r="M81" s="23"/>
      <c r="N81" s="6">
        <f>SUMIF('2020'!B:B,B81,'2020'!C:C)+SUMIF('2021'!B:B,B81,'2021'!C:C)+SUMIF('2022'!B:B,B81,'2022'!C:C)</f>
        <v>751636.16999999993</v>
      </c>
      <c r="O81" s="63">
        <v>44925</v>
      </c>
      <c r="P81" s="21" t="s">
        <v>166</v>
      </c>
    </row>
    <row r="82" spans="1:16">
      <c r="A82" s="26">
        <f t="shared" si="3"/>
        <v>72</v>
      </c>
      <c r="B82" s="27" t="s">
        <v>106</v>
      </c>
      <c r="C82" s="56">
        <v>1949</v>
      </c>
      <c r="D82" s="23"/>
      <c r="E82" s="24" t="s">
        <v>168</v>
      </c>
      <c r="F82" s="20">
        <v>2</v>
      </c>
      <c r="G82" s="23"/>
      <c r="H82" s="24">
        <v>287.8</v>
      </c>
      <c r="I82" s="62">
        <v>6</v>
      </c>
      <c r="J82" s="6">
        <f t="shared" si="2"/>
        <v>175822.57</v>
      </c>
      <c r="K82" s="23"/>
      <c r="L82" s="23"/>
      <c r="M82" s="23"/>
      <c r="N82" s="6">
        <f>SUMIF('2020'!B:B,B82,'2020'!C:C)+SUMIF('2021'!B:B,B82,'2021'!C:C)+SUMIF('2022'!B:B,B82,'2022'!C:C)</f>
        <v>175822.57</v>
      </c>
      <c r="O82" s="63">
        <v>44925</v>
      </c>
      <c r="P82" s="21" t="s">
        <v>166</v>
      </c>
    </row>
    <row r="83" spans="1:16">
      <c r="A83" s="26">
        <f t="shared" si="3"/>
        <v>73</v>
      </c>
      <c r="B83" s="27" t="s">
        <v>107</v>
      </c>
      <c r="C83" s="56">
        <v>1950</v>
      </c>
      <c r="D83" s="23"/>
      <c r="E83" s="24" t="s">
        <v>168</v>
      </c>
      <c r="F83" s="20">
        <v>2</v>
      </c>
      <c r="G83" s="23"/>
      <c r="H83" s="24">
        <v>289.10000000000002</v>
      </c>
      <c r="I83" s="62">
        <v>8</v>
      </c>
      <c r="J83" s="6">
        <f t="shared" si="2"/>
        <v>648104.31000000006</v>
      </c>
      <c r="K83" s="23"/>
      <c r="L83" s="23"/>
      <c r="M83" s="23"/>
      <c r="N83" s="6">
        <f>SUMIF('2020'!B:B,B83,'2020'!C:C)+SUMIF('2021'!B:B,B83,'2021'!C:C)+SUMIF('2022'!B:B,B83,'2022'!C:C)</f>
        <v>648104.31000000006</v>
      </c>
      <c r="O83" s="63">
        <v>44925</v>
      </c>
      <c r="P83" s="21" t="s">
        <v>166</v>
      </c>
    </row>
    <row r="84" spans="1:16">
      <c r="A84" s="26">
        <f t="shared" si="3"/>
        <v>74</v>
      </c>
      <c r="B84" s="27" t="s">
        <v>108</v>
      </c>
      <c r="C84" s="56">
        <v>1948</v>
      </c>
      <c r="D84" s="23"/>
      <c r="E84" s="24" t="s">
        <v>168</v>
      </c>
      <c r="F84" s="20">
        <v>3</v>
      </c>
      <c r="G84" s="23"/>
      <c r="H84" s="24">
        <v>753.7</v>
      </c>
      <c r="I84" s="62">
        <v>8</v>
      </c>
      <c r="J84" s="6">
        <f t="shared" si="2"/>
        <v>815990.4</v>
      </c>
      <c r="K84" s="23"/>
      <c r="L84" s="23"/>
      <c r="M84" s="23"/>
      <c r="N84" s="6">
        <f>SUMIF('2020'!B:B,B84,'2020'!C:C)+SUMIF('2021'!B:B,B84,'2021'!C:C)+SUMIF('2022'!B:B,B84,'2022'!C:C)</f>
        <v>815990.4</v>
      </c>
      <c r="O84" s="63">
        <v>44925</v>
      </c>
      <c r="P84" s="21" t="s">
        <v>166</v>
      </c>
    </row>
    <row r="85" spans="1:16">
      <c r="A85" s="26">
        <f t="shared" si="3"/>
        <v>75</v>
      </c>
      <c r="B85" s="27" t="s">
        <v>109</v>
      </c>
      <c r="C85" s="56">
        <v>1949</v>
      </c>
      <c r="D85" s="23"/>
      <c r="E85" s="24" t="s">
        <v>168</v>
      </c>
      <c r="F85" s="20">
        <v>4</v>
      </c>
      <c r="G85" s="23"/>
      <c r="H85" s="24">
        <v>692.3</v>
      </c>
      <c r="I85" s="62">
        <v>26</v>
      </c>
      <c r="J85" s="6">
        <f t="shared" si="2"/>
        <v>780267.66999999993</v>
      </c>
      <c r="K85" s="23"/>
      <c r="L85" s="23"/>
      <c r="M85" s="23"/>
      <c r="N85" s="6">
        <f>SUMIF('2020'!B:B,B85,'2020'!C:C)+SUMIF('2021'!B:B,B85,'2021'!C:C)+SUMIF('2022'!B:B,B85,'2022'!C:C)</f>
        <v>780267.66999999993</v>
      </c>
      <c r="O85" s="63">
        <v>44925</v>
      </c>
      <c r="P85" s="21" t="s">
        <v>166</v>
      </c>
    </row>
    <row r="86" spans="1:16">
      <c r="A86" s="26">
        <f t="shared" si="3"/>
        <v>76</v>
      </c>
      <c r="B86" s="27" t="s">
        <v>110</v>
      </c>
      <c r="C86" s="56">
        <v>1949</v>
      </c>
      <c r="D86" s="23"/>
      <c r="E86" s="24" t="s">
        <v>168</v>
      </c>
      <c r="F86" s="20">
        <v>5</v>
      </c>
      <c r="G86" s="23"/>
      <c r="H86" s="24">
        <v>692.3</v>
      </c>
      <c r="I86" s="62">
        <v>34</v>
      </c>
      <c r="J86" s="6">
        <f t="shared" si="2"/>
        <v>812021.20000000007</v>
      </c>
      <c r="K86" s="23"/>
      <c r="L86" s="23"/>
      <c r="M86" s="23"/>
      <c r="N86" s="6">
        <f>SUMIF('2020'!B:B,B86,'2020'!C:C)+SUMIF('2021'!B:B,B86,'2021'!C:C)+SUMIF('2022'!B:B,B86,'2022'!C:C)</f>
        <v>812021.20000000007</v>
      </c>
      <c r="O86" s="63">
        <v>44925</v>
      </c>
      <c r="P86" s="21" t="s">
        <v>166</v>
      </c>
    </row>
    <row r="87" spans="1:16">
      <c r="A87" s="26">
        <f t="shared" si="3"/>
        <v>77</v>
      </c>
      <c r="B87" s="27" t="s">
        <v>111</v>
      </c>
      <c r="C87" s="56">
        <v>1947</v>
      </c>
      <c r="D87" s="23"/>
      <c r="E87" s="24" t="s">
        <v>168</v>
      </c>
      <c r="F87" s="20">
        <v>6</v>
      </c>
      <c r="G87" s="23"/>
      <c r="H87" s="24">
        <v>794.9</v>
      </c>
      <c r="I87" s="62">
        <v>54</v>
      </c>
      <c r="J87" s="6">
        <f t="shared" si="2"/>
        <v>854175.57</v>
      </c>
      <c r="K87" s="23"/>
      <c r="L87" s="23"/>
      <c r="M87" s="23"/>
      <c r="N87" s="6">
        <f>SUMIF('2020'!B:B,B87,'2020'!C:C)+SUMIF('2021'!B:B,B87,'2021'!C:C)+SUMIF('2022'!B:B,B87,'2022'!C:C)</f>
        <v>854175.57</v>
      </c>
      <c r="O87" s="63">
        <v>44925</v>
      </c>
      <c r="P87" s="21" t="s">
        <v>166</v>
      </c>
    </row>
    <row r="88" spans="1:16">
      <c r="A88" s="26">
        <f t="shared" si="3"/>
        <v>78</v>
      </c>
      <c r="B88" s="27" t="s">
        <v>112</v>
      </c>
      <c r="C88" s="56">
        <v>1946</v>
      </c>
      <c r="D88" s="23"/>
      <c r="E88" s="24" t="s">
        <v>168</v>
      </c>
      <c r="F88" s="20">
        <v>3</v>
      </c>
      <c r="G88" s="23"/>
      <c r="H88" s="24">
        <v>2750.3</v>
      </c>
      <c r="I88" s="62">
        <v>76</v>
      </c>
      <c r="J88" s="6">
        <f t="shared" si="2"/>
        <v>160500.28</v>
      </c>
      <c r="K88" s="23"/>
      <c r="L88" s="23"/>
      <c r="M88" s="23"/>
      <c r="N88" s="6">
        <f>SUMIF('2020'!B:B,B88,'2020'!C:C)+SUMIF('2021'!B:B,B88,'2021'!C:C)+SUMIF('2022'!B:B,B88,'2022'!C:C)</f>
        <v>160500.28</v>
      </c>
      <c r="O88" s="63">
        <v>44925</v>
      </c>
      <c r="P88" s="21" t="s">
        <v>166</v>
      </c>
    </row>
    <row r="89" spans="1:16">
      <c r="A89" s="26">
        <f t="shared" si="3"/>
        <v>79</v>
      </c>
      <c r="B89" s="27" t="s">
        <v>113</v>
      </c>
      <c r="C89" s="56">
        <v>1946</v>
      </c>
      <c r="D89" s="23"/>
      <c r="E89" s="24" t="s">
        <v>168</v>
      </c>
      <c r="F89" s="20">
        <v>2</v>
      </c>
      <c r="G89" s="23"/>
      <c r="H89" s="24">
        <v>2084.1</v>
      </c>
      <c r="I89" s="62">
        <v>43</v>
      </c>
      <c r="J89" s="6">
        <f t="shared" si="2"/>
        <v>105625.08</v>
      </c>
      <c r="K89" s="23"/>
      <c r="L89" s="23"/>
      <c r="M89" s="23"/>
      <c r="N89" s="6">
        <f>SUMIF('2020'!B:B,B89,'2020'!C:C)+SUMIF('2021'!B:B,B89,'2021'!C:C)+SUMIF('2022'!B:B,B89,'2022'!C:C)</f>
        <v>105625.08</v>
      </c>
      <c r="O89" s="63">
        <v>44925</v>
      </c>
      <c r="P89" s="21" t="s">
        <v>166</v>
      </c>
    </row>
    <row r="90" spans="1:16">
      <c r="A90" s="26">
        <f t="shared" si="3"/>
        <v>80</v>
      </c>
      <c r="B90" s="27" t="s">
        <v>114</v>
      </c>
      <c r="C90" s="56">
        <v>1952</v>
      </c>
      <c r="D90" s="23"/>
      <c r="E90" s="24"/>
      <c r="F90" s="20"/>
      <c r="G90" s="23"/>
      <c r="H90" s="24"/>
      <c r="I90" s="62"/>
      <c r="J90" s="6">
        <f t="shared" si="2"/>
        <v>130000</v>
      </c>
      <c r="K90" s="23"/>
      <c r="L90" s="22"/>
      <c r="M90" s="23"/>
      <c r="N90" s="6">
        <f>SUMIF('2020'!B:B,B90,'2020'!C:C)+SUMIF('2021'!B:B,B90,'2021'!C:C)+SUMIF('2022'!B:B,B90,'2022'!C:C)</f>
        <v>130000</v>
      </c>
      <c r="O90" s="63">
        <v>44925</v>
      </c>
      <c r="P90" s="21" t="s">
        <v>166</v>
      </c>
    </row>
    <row r="91" spans="1:16">
      <c r="A91" s="26">
        <f t="shared" si="3"/>
        <v>81</v>
      </c>
      <c r="B91" s="27" t="s">
        <v>115</v>
      </c>
      <c r="C91" s="56">
        <v>1950</v>
      </c>
      <c r="D91" s="23"/>
      <c r="E91" s="24" t="s">
        <v>168</v>
      </c>
      <c r="F91" s="20">
        <v>2</v>
      </c>
      <c r="G91" s="23"/>
      <c r="H91" s="24">
        <v>618.6</v>
      </c>
      <c r="I91" s="62">
        <v>34</v>
      </c>
      <c r="J91" s="6">
        <f t="shared" si="2"/>
        <v>216878.59</v>
      </c>
      <c r="K91" s="23"/>
      <c r="L91" s="23"/>
      <c r="M91" s="23"/>
      <c r="N91" s="6">
        <f>SUMIF('2020'!B:B,B91,'2020'!C:C)+SUMIF('2021'!B:B,B91,'2021'!C:C)+SUMIF('2022'!B:B,B91,'2022'!C:C)</f>
        <v>216878.59</v>
      </c>
      <c r="O91" s="63">
        <v>44925</v>
      </c>
      <c r="P91" s="21" t="s">
        <v>166</v>
      </c>
    </row>
    <row r="92" spans="1:16">
      <c r="A92" s="26">
        <f t="shared" si="3"/>
        <v>82</v>
      </c>
      <c r="B92" s="27" t="s">
        <v>116</v>
      </c>
      <c r="C92" s="56">
        <v>1966</v>
      </c>
      <c r="D92" s="23"/>
      <c r="E92" s="24" t="s">
        <v>168</v>
      </c>
      <c r="F92" s="20">
        <v>2</v>
      </c>
      <c r="G92" s="23"/>
      <c r="H92" s="24">
        <v>3474.4</v>
      </c>
      <c r="I92" s="62">
        <v>90</v>
      </c>
      <c r="J92" s="6">
        <f t="shared" si="2"/>
        <v>1258107.4100000001</v>
      </c>
      <c r="K92" s="23"/>
      <c r="L92" s="23"/>
      <c r="M92" s="23"/>
      <c r="N92" s="6">
        <f>SUMIF('2020'!B:B,B92,'2020'!C:C)+SUMIF('2021'!B:B,B92,'2021'!C:C)+SUMIF('2022'!B:B,B92,'2022'!C:C)</f>
        <v>1258107.4100000001</v>
      </c>
      <c r="O92" s="63">
        <v>44925</v>
      </c>
      <c r="P92" s="21" t="s">
        <v>169</v>
      </c>
    </row>
    <row r="93" spans="1:16">
      <c r="A93" s="26">
        <f t="shared" si="3"/>
        <v>83</v>
      </c>
      <c r="B93" s="27" t="s">
        <v>117</v>
      </c>
      <c r="C93" s="56">
        <v>1965</v>
      </c>
      <c r="D93" s="23"/>
      <c r="E93" s="24" t="s">
        <v>168</v>
      </c>
      <c r="F93" s="20">
        <v>5</v>
      </c>
      <c r="G93" s="23"/>
      <c r="H93" s="24">
        <v>6307.7</v>
      </c>
      <c r="I93" s="62">
        <v>242</v>
      </c>
      <c r="J93" s="6">
        <f t="shared" si="2"/>
        <v>323053.63</v>
      </c>
      <c r="K93" s="23"/>
      <c r="L93" s="22"/>
      <c r="M93" s="23"/>
      <c r="N93" s="6">
        <f>SUMIF('2020'!B:B,B93,'2020'!C:C)+SUMIF('2021'!B:B,B93,'2021'!C:C)+SUMIF('2022'!B:B,B93,'2022'!C:C)</f>
        <v>323053.63</v>
      </c>
      <c r="O93" s="63">
        <v>44925</v>
      </c>
      <c r="P93" s="21" t="s">
        <v>166</v>
      </c>
    </row>
    <row r="94" spans="1:16">
      <c r="A94" s="26">
        <f t="shared" si="3"/>
        <v>84</v>
      </c>
      <c r="B94" s="27" t="s">
        <v>118</v>
      </c>
      <c r="C94" s="56">
        <v>1951</v>
      </c>
      <c r="D94" s="23"/>
      <c r="E94" s="24" t="s">
        <v>168</v>
      </c>
      <c r="F94" s="20">
        <v>2</v>
      </c>
      <c r="G94" s="23"/>
      <c r="H94" s="24">
        <v>280.10000000000002</v>
      </c>
      <c r="I94" s="62">
        <v>7</v>
      </c>
      <c r="J94" s="6">
        <f t="shared" si="2"/>
        <v>183723.71</v>
      </c>
      <c r="K94" s="23"/>
      <c r="L94" s="22"/>
      <c r="M94" s="23"/>
      <c r="N94" s="6">
        <f>SUMIF('2020'!B:B,B94,'2020'!C:C)+SUMIF('2021'!B:B,B94,'2021'!C:C)+SUMIF('2022'!B:B,B94,'2022'!C:C)</f>
        <v>183723.71</v>
      </c>
      <c r="O94" s="63">
        <v>44925</v>
      </c>
      <c r="P94" s="21" t="s">
        <v>166</v>
      </c>
    </row>
    <row r="95" spans="1:16">
      <c r="A95" s="26">
        <f t="shared" si="3"/>
        <v>85</v>
      </c>
      <c r="B95" s="27" t="s">
        <v>119</v>
      </c>
      <c r="C95" s="56">
        <v>1950</v>
      </c>
      <c r="D95" s="23"/>
      <c r="E95" s="24" t="s">
        <v>168</v>
      </c>
      <c r="F95" s="20">
        <v>2</v>
      </c>
      <c r="G95" s="23"/>
      <c r="H95" s="24">
        <v>556.1</v>
      </c>
      <c r="I95" s="62">
        <v>17</v>
      </c>
      <c r="J95" s="6">
        <f t="shared" si="2"/>
        <v>110048.5</v>
      </c>
      <c r="K95" s="23"/>
      <c r="L95" s="22"/>
      <c r="M95" s="23"/>
      <c r="N95" s="6">
        <f>SUMIF('2020'!B:B,B95,'2020'!C:C)+SUMIF('2021'!B:B,B95,'2021'!C:C)+SUMIF('2022'!B:B,B95,'2022'!C:C)</f>
        <v>110048.5</v>
      </c>
      <c r="O95" s="63">
        <v>44925</v>
      </c>
      <c r="P95" s="21" t="s">
        <v>166</v>
      </c>
    </row>
    <row r="96" spans="1:16">
      <c r="A96" s="26">
        <f t="shared" si="3"/>
        <v>86</v>
      </c>
      <c r="B96" s="27" t="s">
        <v>120</v>
      </c>
      <c r="C96" s="56">
        <v>1947</v>
      </c>
      <c r="D96" s="23"/>
      <c r="E96" s="24" t="s">
        <v>168</v>
      </c>
      <c r="F96" s="20">
        <v>2</v>
      </c>
      <c r="G96" s="23"/>
      <c r="H96" s="24">
        <v>229.5</v>
      </c>
      <c r="I96" s="62">
        <v>15</v>
      </c>
      <c r="J96" s="6">
        <f t="shared" si="2"/>
        <v>632369.80999999994</v>
      </c>
      <c r="K96" s="23"/>
      <c r="L96" s="23"/>
      <c r="M96" s="23"/>
      <c r="N96" s="6">
        <f>SUMIF('2020'!B:B,B96,'2020'!C:C)+SUMIF('2021'!B:B,B96,'2021'!C:C)+SUMIF('2022'!B:B,B96,'2022'!C:C)</f>
        <v>632369.80999999994</v>
      </c>
      <c r="O96" s="63">
        <v>44925</v>
      </c>
      <c r="P96" s="21" t="s">
        <v>166</v>
      </c>
    </row>
    <row r="97" spans="1:16">
      <c r="A97" s="26">
        <f t="shared" si="3"/>
        <v>87</v>
      </c>
      <c r="B97" s="27" t="s">
        <v>121</v>
      </c>
      <c r="C97" s="56">
        <v>1952</v>
      </c>
      <c r="D97" s="23"/>
      <c r="E97" s="24" t="s">
        <v>168</v>
      </c>
      <c r="F97" s="20">
        <v>2</v>
      </c>
      <c r="G97" s="23"/>
      <c r="H97" s="24">
        <v>602</v>
      </c>
      <c r="I97" s="62">
        <v>37</v>
      </c>
      <c r="J97" s="6">
        <f t="shared" si="2"/>
        <v>196261.02</v>
      </c>
      <c r="K97" s="23"/>
      <c r="L97" s="23"/>
      <c r="M97" s="23"/>
      <c r="N97" s="6">
        <f>SUMIF('2020'!B:B,B97,'2020'!C:C)+SUMIF('2021'!B:B,B97,'2021'!C:C)+SUMIF('2022'!B:B,B97,'2022'!C:C)</f>
        <v>196261.02</v>
      </c>
      <c r="O97" s="63">
        <v>44925</v>
      </c>
      <c r="P97" s="21" t="s">
        <v>166</v>
      </c>
    </row>
    <row r="98" spans="1:16">
      <c r="A98" s="26">
        <f t="shared" si="3"/>
        <v>88</v>
      </c>
      <c r="B98" s="27" t="s">
        <v>122</v>
      </c>
      <c r="C98" s="56">
        <v>1950</v>
      </c>
      <c r="D98" s="23"/>
      <c r="E98" s="24" t="s">
        <v>168</v>
      </c>
      <c r="F98" s="20">
        <v>2</v>
      </c>
      <c r="G98" s="23"/>
      <c r="H98" s="24">
        <v>617</v>
      </c>
      <c r="I98" s="62">
        <v>43</v>
      </c>
      <c r="J98" s="6">
        <f t="shared" si="2"/>
        <v>200520.74</v>
      </c>
      <c r="K98" s="23"/>
      <c r="L98" s="23"/>
      <c r="M98" s="23"/>
      <c r="N98" s="6">
        <f>SUMIF('2020'!B:B,B98,'2020'!C:C)+SUMIF('2021'!B:B,B98,'2021'!C:C)+SUMIF('2022'!B:B,B98,'2022'!C:C)</f>
        <v>200520.74</v>
      </c>
      <c r="O98" s="63">
        <v>44925</v>
      </c>
      <c r="P98" s="21" t="s">
        <v>166</v>
      </c>
    </row>
    <row r="99" spans="1:16">
      <c r="A99" s="26">
        <f t="shared" si="3"/>
        <v>89</v>
      </c>
      <c r="B99" s="27" t="s">
        <v>123</v>
      </c>
      <c r="C99" s="56">
        <v>1952</v>
      </c>
      <c r="D99" s="23"/>
      <c r="E99" s="24" t="s">
        <v>168</v>
      </c>
      <c r="F99" s="20">
        <v>2</v>
      </c>
      <c r="G99" s="23"/>
      <c r="H99" s="24">
        <v>387.1</v>
      </c>
      <c r="I99" s="62">
        <v>17</v>
      </c>
      <c r="J99" s="6">
        <f t="shared" si="2"/>
        <v>214743.47</v>
      </c>
      <c r="K99" s="23"/>
      <c r="L99" s="23"/>
      <c r="M99" s="23"/>
      <c r="N99" s="6">
        <f>SUMIF('2020'!B:B,B99,'2020'!C:C)+SUMIF('2021'!B:B,B99,'2021'!C:C)+SUMIF('2022'!B:B,B99,'2022'!C:C)</f>
        <v>214743.47</v>
      </c>
      <c r="O99" s="63">
        <v>44925</v>
      </c>
      <c r="P99" s="21" t="s">
        <v>166</v>
      </c>
    </row>
    <row r="100" spans="1:16">
      <c r="A100" s="26">
        <f t="shared" si="3"/>
        <v>90</v>
      </c>
      <c r="B100" s="27" t="s">
        <v>124</v>
      </c>
      <c r="C100" s="56">
        <v>1952</v>
      </c>
      <c r="D100" s="23"/>
      <c r="E100" s="24" t="s">
        <v>168</v>
      </c>
      <c r="F100" s="20">
        <v>2</v>
      </c>
      <c r="G100" s="23"/>
      <c r="H100" s="24">
        <v>400.8</v>
      </c>
      <c r="I100" s="62">
        <v>14</v>
      </c>
      <c r="J100" s="6">
        <f t="shared" si="2"/>
        <v>208535.23</v>
      </c>
      <c r="K100" s="23"/>
      <c r="L100" s="23"/>
      <c r="M100" s="23"/>
      <c r="N100" s="6">
        <f>SUMIF('2020'!B:B,B100,'2020'!C:C)+SUMIF('2021'!B:B,B100,'2021'!C:C)+SUMIF('2022'!B:B,B100,'2022'!C:C)</f>
        <v>208535.23</v>
      </c>
      <c r="O100" s="63">
        <v>44925</v>
      </c>
      <c r="P100" s="21" t="s">
        <v>166</v>
      </c>
    </row>
    <row r="101" spans="1:16">
      <c r="A101" s="26">
        <f t="shared" si="3"/>
        <v>91</v>
      </c>
      <c r="B101" s="27" t="s">
        <v>125</v>
      </c>
      <c r="C101" s="56">
        <v>1952</v>
      </c>
      <c r="D101" s="23"/>
      <c r="E101" s="24" t="s">
        <v>168</v>
      </c>
      <c r="F101" s="20">
        <v>2</v>
      </c>
      <c r="G101" s="23"/>
      <c r="H101" s="24">
        <v>381.1</v>
      </c>
      <c r="I101" s="62">
        <v>21</v>
      </c>
      <c r="J101" s="6">
        <f t="shared" si="2"/>
        <v>159975.29999999999</v>
      </c>
      <c r="K101" s="23"/>
      <c r="L101" s="23"/>
      <c r="M101" s="23"/>
      <c r="N101" s="6">
        <f>SUMIF('2020'!B:B,B101,'2020'!C:C)+SUMIF('2021'!B:B,B101,'2021'!C:C)+SUMIF('2022'!B:B,B101,'2022'!C:C)</f>
        <v>159975.29999999999</v>
      </c>
      <c r="O101" s="63">
        <v>44925</v>
      </c>
      <c r="P101" s="21" t="s">
        <v>166</v>
      </c>
    </row>
    <row r="102" spans="1:16">
      <c r="A102" s="26">
        <f t="shared" si="3"/>
        <v>92</v>
      </c>
      <c r="B102" s="27" t="s">
        <v>126</v>
      </c>
      <c r="C102" s="56">
        <v>1952</v>
      </c>
      <c r="D102" s="23"/>
      <c r="E102" s="24" t="s">
        <v>168</v>
      </c>
      <c r="F102" s="20">
        <v>2</v>
      </c>
      <c r="G102" s="23"/>
      <c r="H102" s="24">
        <v>302.10000000000002</v>
      </c>
      <c r="I102" s="62">
        <v>22</v>
      </c>
      <c r="J102" s="6">
        <f t="shared" si="2"/>
        <v>214663.9</v>
      </c>
      <c r="K102" s="23"/>
      <c r="L102" s="23"/>
      <c r="M102" s="23"/>
      <c r="N102" s="6">
        <f>SUMIF('2020'!B:B,B102,'2020'!C:C)+SUMIF('2021'!B:B,B102,'2021'!C:C)+SUMIF('2022'!B:B,B102,'2022'!C:C)</f>
        <v>214663.9</v>
      </c>
      <c r="O102" s="63">
        <v>44925</v>
      </c>
      <c r="P102" s="21" t="s">
        <v>166</v>
      </c>
    </row>
    <row r="103" spans="1:16">
      <c r="A103" s="26">
        <f t="shared" si="3"/>
        <v>93</v>
      </c>
      <c r="B103" s="27" t="s">
        <v>127</v>
      </c>
      <c r="C103" s="56">
        <v>1952</v>
      </c>
      <c r="D103" s="23"/>
      <c r="E103" s="24" t="s">
        <v>168</v>
      </c>
      <c r="F103" s="20">
        <v>2</v>
      </c>
      <c r="G103" s="23"/>
      <c r="H103" s="24">
        <v>388.1</v>
      </c>
      <c r="I103" s="62">
        <v>14</v>
      </c>
      <c r="J103" s="6">
        <f t="shared" si="2"/>
        <v>218667.41</v>
      </c>
      <c r="K103" s="23"/>
      <c r="L103" s="23"/>
      <c r="M103" s="23"/>
      <c r="N103" s="6">
        <f>SUMIF('2020'!B:B,B103,'2020'!C:C)+SUMIF('2021'!B:B,B103,'2021'!C:C)+SUMIF('2022'!B:B,B103,'2022'!C:C)</f>
        <v>218667.41</v>
      </c>
      <c r="O103" s="63">
        <v>44925</v>
      </c>
      <c r="P103" s="21" t="s">
        <v>166</v>
      </c>
    </row>
    <row r="104" spans="1:16">
      <c r="A104" s="26">
        <f t="shared" si="3"/>
        <v>94</v>
      </c>
      <c r="B104" s="27" t="s">
        <v>128</v>
      </c>
      <c r="C104" s="56">
        <v>1952</v>
      </c>
      <c r="D104" s="23"/>
      <c r="E104" s="24" t="s">
        <v>168</v>
      </c>
      <c r="F104" s="20">
        <v>2</v>
      </c>
      <c r="G104" s="23"/>
      <c r="H104" s="24">
        <v>403.3</v>
      </c>
      <c r="I104" s="62">
        <v>15</v>
      </c>
      <c r="J104" s="6">
        <f t="shared" si="2"/>
        <v>214982.27</v>
      </c>
      <c r="K104" s="23"/>
      <c r="L104" s="23"/>
      <c r="M104" s="23"/>
      <c r="N104" s="6">
        <f>SUMIF('2020'!B:B,B104,'2020'!C:C)+SUMIF('2021'!B:B,B104,'2021'!C:C)+SUMIF('2022'!B:B,B104,'2022'!C:C)</f>
        <v>214982.27</v>
      </c>
      <c r="O104" s="63">
        <v>44925</v>
      </c>
      <c r="P104" s="21" t="s">
        <v>166</v>
      </c>
    </row>
    <row r="105" spans="1:16">
      <c r="A105" s="26">
        <f t="shared" si="3"/>
        <v>95</v>
      </c>
      <c r="B105" s="27" t="s">
        <v>129</v>
      </c>
      <c r="C105" s="56">
        <v>1951</v>
      </c>
      <c r="D105" s="23"/>
      <c r="E105" s="24" t="s">
        <v>168</v>
      </c>
      <c r="F105" s="20">
        <v>2</v>
      </c>
      <c r="G105" s="23"/>
      <c r="H105" s="24">
        <v>613.4</v>
      </c>
      <c r="I105" s="62">
        <v>24</v>
      </c>
      <c r="J105" s="6">
        <f t="shared" si="2"/>
        <v>208446.82</v>
      </c>
      <c r="K105" s="23"/>
      <c r="L105" s="23"/>
      <c r="M105" s="23"/>
      <c r="N105" s="6">
        <f>SUMIF('2020'!B:B,B105,'2020'!C:C)+SUMIF('2021'!B:B,B105,'2021'!C:C)+SUMIF('2022'!B:B,B105,'2022'!C:C)</f>
        <v>208446.82</v>
      </c>
      <c r="O105" s="63">
        <v>44925</v>
      </c>
      <c r="P105" s="21" t="s">
        <v>166</v>
      </c>
    </row>
    <row r="106" spans="1:16">
      <c r="A106" s="26">
        <f t="shared" si="3"/>
        <v>96</v>
      </c>
      <c r="B106" s="27" t="s">
        <v>130</v>
      </c>
      <c r="C106" s="56">
        <v>1952</v>
      </c>
      <c r="D106" s="23"/>
      <c r="E106" s="24" t="s">
        <v>168</v>
      </c>
      <c r="F106" s="20">
        <v>2</v>
      </c>
      <c r="G106" s="23"/>
      <c r="H106" s="24">
        <v>386.5</v>
      </c>
      <c r="I106" s="62">
        <v>13</v>
      </c>
      <c r="J106" s="6">
        <f t="shared" si="2"/>
        <v>216160.24</v>
      </c>
      <c r="K106" s="23"/>
      <c r="L106" s="23"/>
      <c r="M106" s="23"/>
      <c r="N106" s="6">
        <f>SUMIF('2020'!B:B,B106,'2020'!C:C)+SUMIF('2021'!B:B,B106,'2021'!C:C)+SUMIF('2022'!B:B,B106,'2022'!C:C)</f>
        <v>216160.24</v>
      </c>
      <c r="O106" s="63">
        <v>44925</v>
      </c>
      <c r="P106" s="21" t="s">
        <v>166</v>
      </c>
    </row>
    <row r="107" spans="1:16">
      <c r="A107" s="26">
        <f t="shared" si="3"/>
        <v>97</v>
      </c>
      <c r="B107" s="27" t="s">
        <v>131</v>
      </c>
      <c r="C107" s="56">
        <v>1952</v>
      </c>
      <c r="D107" s="23"/>
      <c r="E107" s="24" t="s">
        <v>168</v>
      </c>
      <c r="F107" s="20">
        <v>2</v>
      </c>
      <c r="G107" s="23"/>
      <c r="H107" s="24">
        <v>611.70000000000005</v>
      </c>
      <c r="I107" s="62">
        <v>21</v>
      </c>
      <c r="J107" s="6">
        <f t="shared" si="2"/>
        <v>196216.74</v>
      </c>
      <c r="K107" s="23"/>
      <c r="L107" s="23"/>
      <c r="M107" s="23"/>
      <c r="N107" s="6">
        <f>SUMIF('2020'!B:B,B107,'2020'!C:C)+SUMIF('2021'!B:B,B107,'2021'!C:C)+SUMIF('2022'!B:B,B107,'2022'!C:C)</f>
        <v>196216.74</v>
      </c>
      <c r="O107" s="63">
        <v>44925</v>
      </c>
      <c r="P107" s="21" t="s">
        <v>166</v>
      </c>
    </row>
    <row r="108" spans="1:16">
      <c r="A108" s="26">
        <f t="shared" si="3"/>
        <v>98</v>
      </c>
      <c r="B108" s="27" t="s">
        <v>132</v>
      </c>
      <c r="C108" s="56">
        <v>1948</v>
      </c>
      <c r="D108" s="23"/>
      <c r="E108" s="24" t="s">
        <v>168</v>
      </c>
      <c r="F108" s="20">
        <v>2</v>
      </c>
      <c r="G108" s="23"/>
      <c r="H108" s="24">
        <v>765.8</v>
      </c>
      <c r="I108" s="62">
        <v>28</v>
      </c>
      <c r="J108" s="6">
        <f t="shared" si="2"/>
        <v>575359.43999999994</v>
      </c>
      <c r="K108" s="23"/>
      <c r="L108" s="23"/>
      <c r="M108" s="23"/>
      <c r="N108" s="6">
        <f>SUMIF('2020'!B:B,B108,'2020'!C:C)+SUMIF('2021'!B:B,B108,'2021'!C:C)+SUMIF('2022'!B:B,B108,'2022'!C:C)</f>
        <v>575359.43999999994</v>
      </c>
      <c r="O108" s="63">
        <v>44925</v>
      </c>
      <c r="P108" s="21" t="s">
        <v>166</v>
      </c>
    </row>
    <row r="109" spans="1:16">
      <c r="A109" s="26">
        <f t="shared" si="3"/>
        <v>99</v>
      </c>
      <c r="B109" s="27" t="s">
        <v>133</v>
      </c>
      <c r="C109" s="56">
        <v>1949</v>
      </c>
      <c r="D109" s="23"/>
      <c r="E109" s="24" t="s">
        <v>168</v>
      </c>
      <c r="F109" s="20">
        <v>2</v>
      </c>
      <c r="G109" s="23"/>
      <c r="H109" s="24">
        <v>787.7</v>
      </c>
      <c r="I109" s="62">
        <v>46</v>
      </c>
      <c r="J109" s="6">
        <f t="shared" si="2"/>
        <v>227566.81</v>
      </c>
      <c r="K109" s="23"/>
      <c r="L109" s="23"/>
      <c r="M109" s="23"/>
      <c r="N109" s="6">
        <f>SUMIF('2020'!B:B,B109,'2020'!C:C)+SUMIF('2021'!B:B,B109,'2021'!C:C)+SUMIF('2022'!B:B,B109,'2022'!C:C)</f>
        <v>227566.81</v>
      </c>
      <c r="O109" s="63">
        <v>44925</v>
      </c>
      <c r="P109" s="21" t="s">
        <v>166</v>
      </c>
    </row>
    <row r="110" spans="1:16">
      <c r="A110" s="26">
        <f t="shared" si="3"/>
        <v>100</v>
      </c>
      <c r="B110" s="27" t="s">
        <v>134</v>
      </c>
      <c r="C110" s="56">
        <v>1946</v>
      </c>
      <c r="D110" s="23"/>
      <c r="E110" s="24" t="s">
        <v>168</v>
      </c>
      <c r="F110" s="20">
        <v>2</v>
      </c>
      <c r="G110" s="23"/>
      <c r="H110" s="24">
        <v>2097</v>
      </c>
      <c r="I110" s="62">
        <v>46</v>
      </c>
      <c r="J110" s="6">
        <f t="shared" si="2"/>
        <v>227201.26</v>
      </c>
      <c r="K110" s="23"/>
      <c r="L110" s="23"/>
      <c r="M110" s="23"/>
      <c r="N110" s="6">
        <f>SUMIF('2020'!B:B,B110,'2020'!C:C)+SUMIF('2021'!B:B,B110,'2021'!C:C)+SUMIF('2022'!B:B,B110,'2022'!C:C)</f>
        <v>227201.26</v>
      </c>
      <c r="O110" s="63">
        <v>44925</v>
      </c>
      <c r="P110" s="21" t="s">
        <v>166</v>
      </c>
    </row>
    <row r="111" spans="1:16">
      <c r="A111" s="26">
        <f t="shared" si="3"/>
        <v>101</v>
      </c>
      <c r="B111" s="27" t="s">
        <v>135</v>
      </c>
      <c r="C111" s="56">
        <v>1952</v>
      </c>
      <c r="D111" s="23"/>
      <c r="E111" s="24" t="s">
        <v>168</v>
      </c>
      <c r="F111" s="20">
        <v>2</v>
      </c>
      <c r="G111" s="23"/>
      <c r="H111" s="24">
        <v>284.8</v>
      </c>
      <c r="I111" s="62">
        <v>17</v>
      </c>
      <c r="J111" s="6">
        <f t="shared" si="2"/>
        <v>86977.93</v>
      </c>
      <c r="K111" s="23"/>
      <c r="L111" s="22"/>
      <c r="M111" s="23"/>
      <c r="N111" s="6">
        <f>SUMIF('2020'!B:B,B111,'2020'!C:C)+SUMIF('2021'!B:B,B111,'2021'!C:C)+SUMIF('2022'!B:B,B111,'2022'!C:C)</f>
        <v>86977.93</v>
      </c>
      <c r="O111" s="63">
        <v>44925</v>
      </c>
      <c r="P111" s="21" t="s">
        <v>166</v>
      </c>
    </row>
    <row r="112" spans="1:16">
      <c r="A112" s="26">
        <f t="shared" si="3"/>
        <v>102</v>
      </c>
      <c r="B112" s="27" t="s">
        <v>136</v>
      </c>
      <c r="C112" s="56">
        <v>1952</v>
      </c>
      <c r="D112" s="23"/>
      <c r="E112" s="24" t="s">
        <v>168</v>
      </c>
      <c r="F112" s="20">
        <v>2</v>
      </c>
      <c r="G112" s="23"/>
      <c r="H112" s="24">
        <v>1689.9</v>
      </c>
      <c r="I112" s="62">
        <v>73</v>
      </c>
      <c r="J112" s="6">
        <f t="shared" si="2"/>
        <v>141800.18</v>
      </c>
      <c r="K112" s="23"/>
      <c r="L112" s="22"/>
      <c r="M112" s="23"/>
      <c r="N112" s="6">
        <f>SUMIF('2020'!B:B,B112,'2020'!C:C)+SUMIF('2021'!B:B,B112,'2021'!C:C)+SUMIF('2022'!B:B,B112,'2022'!C:C)</f>
        <v>141800.18</v>
      </c>
      <c r="O112" s="63">
        <v>44925</v>
      </c>
      <c r="P112" s="21" t="s">
        <v>166</v>
      </c>
    </row>
    <row r="113" spans="1:16">
      <c r="A113" s="26">
        <f t="shared" si="3"/>
        <v>103</v>
      </c>
      <c r="B113" s="27" t="s">
        <v>137</v>
      </c>
      <c r="C113" s="56">
        <v>1946</v>
      </c>
      <c r="D113" s="23"/>
      <c r="E113" s="24" t="s">
        <v>168</v>
      </c>
      <c r="F113" s="20">
        <v>2</v>
      </c>
      <c r="G113" s="23"/>
      <c r="H113" s="24">
        <v>1103.9000000000001</v>
      </c>
      <c r="I113" s="62">
        <v>55</v>
      </c>
      <c r="J113" s="6">
        <f t="shared" si="2"/>
        <v>124792.12</v>
      </c>
      <c r="K113" s="23"/>
      <c r="L113" s="22"/>
      <c r="M113" s="23"/>
      <c r="N113" s="6">
        <f>SUMIF('2020'!B:B,B113,'2020'!C:C)+SUMIF('2021'!B:B,B113,'2021'!C:C)+SUMIF('2022'!B:B,B113,'2022'!C:C)</f>
        <v>124792.12</v>
      </c>
      <c r="O113" s="63">
        <v>44925</v>
      </c>
      <c r="P113" s="21" t="s">
        <v>166</v>
      </c>
    </row>
    <row r="114" spans="1:16">
      <c r="A114" s="26">
        <f t="shared" si="3"/>
        <v>104</v>
      </c>
      <c r="B114" s="27" t="s">
        <v>138</v>
      </c>
      <c r="C114" s="56">
        <v>1988</v>
      </c>
      <c r="D114" s="23"/>
      <c r="E114" s="24" t="s">
        <v>168</v>
      </c>
      <c r="F114" s="20">
        <v>9</v>
      </c>
      <c r="G114" s="23"/>
      <c r="H114" s="24">
        <v>3394</v>
      </c>
      <c r="I114" s="62">
        <v>180</v>
      </c>
      <c r="J114" s="6">
        <f t="shared" si="2"/>
        <v>1926139.9000000001</v>
      </c>
      <c r="K114" s="23"/>
      <c r="L114" s="22"/>
      <c r="M114" s="23"/>
      <c r="N114" s="6">
        <f>SUMIF('2020'!B:B,B114,'2020'!C:C)+SUMIF('2021'!B:B,B114,'2021'!C:C)+SUMIF('2022'!B:B,B114,'2022'!C:C)</f>
        <v>1926139.9000000001</v>
      </c>
      <c r="O114" s="63">
        <v>44925</v>
      </c>
      <c r="P114" s="21" t="s">
        <v>166</v>
      </c>
    </row>
    <row r="115" spans="1:16">
      <c r="A115" s="26">
        <f t="shared" si="3"/>
        <v>105</v>
      </c>
      <c r="B115" s="27" t="s">
        <v>139</v>
      </c>
      <c r="C115" s="56">
        <v>1951</v>
      </c>
      <c r="D115" s="23"/>
      <c r="E115" s="24" t="s">
        <v>168</v>
      </c>
      <c r="F115" s="20">
        <v>2</v>
      </c>
      <c r="G115" s="23"/>
      <c r="H115" s="24">
        <v>375.8</v>
      </c>
      <c r="I115" s="62">
        <v>20</v>
      </c>
      <c r="J115" s="6">
        <f t="shared" si="2"/>
        <v>1183924.3699999999</v>
      </c>
      <c r="K115" s="23"/>
      <c r="L115" s="23"/>
      <c r="M115" s="23"/>
      <c r="N115" s="6">
        <f>SUMIF('2020'!B:B,B115,'2020'!C:C)+SUMIF('2021'!B:B,B115,'2021'!C:C)+SUMIF('2022'!B:B,B115,'2022'!C:C)</f>
        <v>1183924.3699999999</v>
      </c>
      <c r="O115" s="63">
        <v>44925</v>
      </c>
      <c r="P115" s="21" t="s">
        <v>166</v>
      </c>
    </row>
    <row r="116" spans="1:16">
      <c r="A116" s="26">
        <f t="shared" si="3"/>
        <v>106</v>
      </c>
      <c r="B116" s="27" t="s">
        <v>140</v>
      </c>
      <c r="C116" s="56">
        <v>1952</v>
      </c>
      <c r="D116" s="23"/>
      <c r="E116" s="24" t="s">
        <v>168</v>
      </c>
      <c r="F116" s="20">
        <v>2</v>
      </c>
      <c r="G116" s="23"/>
      <c r="H116" s="24">
        <v>370.3</v>
      </c>
      <c r="I116" s="62">
        <v>20</v>
      </c>
      <c r="J116" s="6">
        <f t="shared" si="2"/>
        <v>708959.35000000009</v>
      </c>
      <c r="K116" s="23"/>
      <c r="L116" s="23"/>
      <c r="M116" s="23"/>
      <c r="N116" s="6">
        <f>SUMIF('2020'!B:B,B116,'2020'!C:C)+SUMIF('2021'!B:B,B116,'2021'!C:C)+SUMIF('2022'!B:B,B116,'2022'!C:C)</f>
        <v>708959.35000000009</v>
      </c>
      <c r="O116" s="63">
        <v>44925</v>
      </c>
      <c r="P116" s="21" t="s">
        <v>166</v>
      </c>
    </row>
    <row r="117" spans="1:16">
      <c r="A117" s="26">
        <f t="shared" si="3"/>
        <v>107</v>
      </c>
      <c r="B117" s="27" t="s">
        <v>141</v>
      </c>
      <c r="C117" s="56">
        <v>1962</v>
      </c>
      <c r="D117" s="23"/>
      <c r="E117" s="24" t="s">
        <v>168</v>
      </c>
      <c r="F117" s="20">
        <v>3</v>
      </c>
      <c r="G117" s="23"/>
      <c r="H117" s="24">
        <v>960.4</v>
      </c>
      <c r="I117" s="62">
        <v>46</v>
      </c>
      <c r="J117" s="6">
        <f t="shared" si="2"/>
        <v>272456.07999999996</v>
      </c>
      <c r="K117" s="23"/>
      <c r="L117" s="22"/>
      <c r="M117" s="23"/>
      <c r="N117" s="6">
        <f>SUMIF('2020'!B:B,B117,'2020'!C:C)+SUMIF('2021'!B:B,B117,'2021'!C:C)+SUMIF('2022'!B:B,B117,'2022'!C:C)</f>
        <v>272456.07999999996</v>
      </c>
      <c r="O117" s="63">
        <v>44925</v>
      </c>
      <c r="P117" s="21" t="s">
        <v>166</v>
      </c>
    </row>
    <row r="118" spans="1:16">
      <c r="A118" s="26">
        <f t="shared" si="3"/>
        <v>108</v>
      </c>
      <c r="B118" s="27" t="s">
        <v>142</v>
      </c>
      <c r="C118" s="56">
        <v>1951</v>
      </c>
      <c r="D118" s="23"/>
      <c r="E118" s="24" t="s">
        <v>168</v>
      </c>
      <c r="F118" s="20">
        <v>2</v>
      </c>
      <c r="G118" s="23"/>
      <c r="H118" s="24">
        <v>55.9</v>
      </c>
      <c r="I118" s="62">
        <v>14</v>
      </c>
      <c r="J118" s="6">
        <f t="shared" si="2"/>
        <v>1083815.33</v>
      </c>
      <c r="K118" s="23"/>
      <c r="L118" s="22"/>
      <c r="M118" s="23"/>
      <c r="N118" s="6">
        <f>SUMIF('2020'!B:B,B118,'2020'!C:C)+SUMIF('2021'!B:B,B118,'2021'!C:C)+SUMIF('2022'!B:B,B118,'2022'!C:C)</f>
        <v>1083815.33</v>
      </c>
      <c r="O118" s="63">
        <v>44925</v>
      </c>
      <c r="P118" s="21" t="s">
        <v>166</v>
      </c>
    </row>
    <row r="119" spans="1:16">
      <c r="A119" s="26">
        <f t="shared" si="3"/>
        <v>109</v>
      </c>
      <c r="B119" s="27" t="s">
        <v>143</v>
      </c>
      <c r="C119" s="56">
        <v>1961</v>
      </c>
      <c r="D119" s="23"/>
      <c r="E119" s="24" t="s">
        <v>168</v>
      </c>
      <c r="F119" s="20">
        <v>3</v>
      </c>
      <c r="G119" s="23"/>
      <c r="H119" s="24">
        <v>941.6</v>
      </c>
      <c r="I119" s="62">
        <v>44</v>
      </c>
      <c r="J119" s="6">
        <f t="shared" si="2"/>
        <v>122509.01</v>
      </c>
      <c r="K119" s="23"/>
      <c r="L119" s="22"/>
      <c r="M119" s="23"/>
      <c r="N119" s="6">
        <f>SUMIF('2020'!B:B,B119,'2020'!C:C)+SUMIF('2021'!B:B,B119,'2021'!C:C)+SUMIF('2022'!B:B,B119,'2022'!C:C)</f>
        <v>122509.01</v>
      </c>
      <c r="O119" s="63">
        <v>44925</v>
      </c>
      <c r="P119" s="21" t="s">
        <v>166</v>
      </c>
    </row>
    <row r="120" spans="1:16">
      <c r="A120" s="26">
        <f t="shared" si="3"/>
        <v>110</v>
      </c>
      <c r="B120" s="27" t="s">
        <v>144</v>
      </c>
      <c r="C120" s="56">
        <v>1951</v>
      </c>
      <c r="D120" s="23"/>
      <c r="E120" s="24" t="s">
        <v>168</v>
      </c>
      <c r="F120" s="20">
        <v>2</v>
      </c>
      <c r="G120" s="23"/>
      <c r="H120" s="24">
        <v>732.5</v>
      </c>
      <c r="I120" s="62">
        <v>34</v>
      </c>
      <c r="J120" s="6">
        <f t="shared" si="2"/>
        <v>735325.3600000001</v>
      </c>
      <c r="K120" s="23"/>
      <c r="L120" s="23"/>
      <c r="M120" s="23"/>
      <c r="N120" s="6">
        <f>SUMIF('2020'!B:B,B120,'2020'!C:C)+SUMIF('2021'!B:B,B120,'2021'!C:C)+SUMIF('2022'!B:B,B120,'2022'!C:C)</f>
        <v>735325.3600000001</v>
      </c>
      <c r="O120" s="63">
        <v>44925</v>
      </c>
      <c r="P120" s="21" t="s">
        <v>166</v>
      </c>
    </row>
    <row r="121" spans="1:16">
      <c r="A121" s="26">
        <f t="shared" si="3"/>
        <v>111</v>
      </c>
      <c r="B121" s="27" t="s">
        <v>145</v>
      </c>
      <c r="C121" s="56">
        <v>1961</v>
      </c>
      <c r="D121" s="23"/>
      <c r="E121" s="24" t="s">
        <v>168</v>
      </c>
      <c r="F121" s="20">
        <v>2</v>
      </c>
      <c r="G121" s="23"/>
      <c r="H121" s="24">
        <v>636.79999999999995</v>
      </c>
      <c r="I121" s="62">
        <v>32</v>
      </c>
      <c r="J121" s="6">
        <f t="shared" si="2"/>
        <v>228521.69</v>
      </c>
      <c r="K121" s="23"/>
      <c r="L121" s="22"/>
      <c r="M121" s="23"/>
      <c r="N121" s="6">
        <f>SUMIF('2020'!B:B,B121,'2020'!C:C)+SUMIF('2021'!B:B,B121,'2021'!C:C)+SUMIF('2022'!B:B,B121,'2022'!C:C)</f>
        <v>228521.69</v>
      </c>
      <c r="O121" s="63">
        <v>44925</v>
      </c>
      <c r="P121" s="21" t="s">
        <v>166</v>
      </c>
    </row>
    <row r="122" spans="1:16">
      <c r="A122" s="26">
        <f t="shared" si="3"/>
        <v>112</v>
      </c>
      <c r="B122" s="27" t="s">
        <v>146</v>
      </c>
      <c r="C122" s="56">
        <v>1951</v>
      </c>
      <c r="D122" s="23"/>
      <c r="E122" s="24" t="s">
        <v>168</v>
      </c>
      <c r="F122" s="20">
        <v>2</v>
      </c>
      <c r="G122" s="23"/>
      <c r="H122" s="24">
        <v>735.2</v>
      </c>
      <c r="I122" s="62">
        <v>43</v>
      </c>
      <c r="J122" s="6">
        <f t="shared" si="2"/>
        <v>242289.1</v>
      </c>
      <c r="K122" s="23"/>
      <c r="L122" s="22"/>
      <c r="M122" s="23"/>
      <c r="N122" s="6">
        <f>SUMIF('2020'!B:B,B122,'2020'!C:C)+SUMIF('2021'!B:B,B122,'2021'!C:C)+SUMIF('2022'!B:B,B122,'2022'!C:C)</f>
        <v>242289.1</v>
      </c>
      <c r="O122" s="63">
        <v>44925</v>
      </c>
      <c r="P122" s="21" t="s">
        <v>166</v>
      </c>
    </row>
    <row r="123" spans="1:16">
      <c r="A123" s="26">
        <f t="shared" si="3"/>
        <v>113</v>
      </c>
      <c r="B123" s="27" t="s">
        <v>147</v>
      </c>
      <c r="C123" s="56">
        <v>1951</v>
      </c>
      <c r="D123" s="23"/>
      <c r="E123" s="24" t="s">
        <v>168</v>
      </c>
      <c r="F123" s="20">
        <v>2</v>
      </c>
      <c r="G123" s="23"/>
      <c r="H123" s="24">
        <v>650.1</v>
      </c>
      <c r="I123" s="62">
        <v>50</v>
      </c>
      <c r="J123" s="6">
        <f t="shared" si="2"/>
        <v>498946.79</v>
      </c>
      <c r="K123" s="23"/>
      <c r="L123" s="22"/>
      <c r="M123" s="23"/>
      <c r="N123" s="6">
        <f>SUMIF('2020'!B:B,B123,'2020'!C:C)+SUMIF('2021'!B:B,B123,'2021'!C:C)+SUMIF('2022'!B:B,B123,'2022'!C:C)</f>
        <v>498946.79</v>
      </c>
      <c r="O123" s="63">
        <v>44925</v>
      </c>
      <c r="P123" s="21" t="s">
        <v>166</v>
      </c>
    </row>
    <row r="124" spans="1:16" ht="12" customHeight="1">
      <c r="A124" s="154" t="s">
        <v>34</v>
      </c>
      <c r="B124" s="155"/>
      <c r="C124" s="22"/>
      <c r="D124" s="22"/>
      <c r="E124" s="21"/>
      <c r="F124" s="21"/>
      <c r="G124" s="22"/>
      <c r="H124" s="21">
        <f>SUM(H11:H123)</f>
        <v>116329.66000000005</v>
      </c>
      <c r="I124" s="6">
        <f>SUM(I11:I123)</f>
        <v>4787</v>
      </c>
      <c r="J124" s="6">
        <f t="shared" ref="J124" si="4">K124+L124+M124+N124</f>
        <v>58898664.340000041</v>
      </c>
      <c r="K124" s="22">
        <v>0</v>
      </c>
      <c r="L124" s="22">
        <v>0</v>
      </c>
      <c r="M124" s="22">
        <f>N124-'2020'!C14-'2021'!C126-'2022'!C18</f>
        <v>-52670.659999972326</v>
      </c>
      <c r="N124" s="22">
        <f>SUM(N11:N123)</f>
        <v>58951335.000000015</v>
      </c>
      <c r="O124" s="22"/>
      <c r="P124" s="22"/>
    </row>
    <row r="125" spans="1:16">
      <c r="A125" s="158" t="s">
        <v>193</v>
      </c>
      <c r="B125" s="159"/>
      <c r="C125" s="129"/>
      <c r="D125" s="129"/>
      <c r="E125" s="129"/>
      <c r="F125" s="129"/>
      <c r="G125" s="130"/>
      <c r="H125" s="129"/>
      <c r="I125" s="129"/>
      <c r="J125" s="128">
        <v>191434.45</v>
      </c>
      <c r="K125" s="131"/>
      <c r="L125" s="131"/>
      <c r="M125" s="131"/>
      <c r="N125" s="128">
        <v>191434.45</v>
      </c>
      <c r="O125" s="129"/>
      <c r="P125" s="129"/>
    </row>
    <row r="126" spans="1:16">
      <c r="A126" s="161" t="s">
        <v>198</v>
      </c>
      <c r="B126" s="162"/>
      <c r="C126" s="129"/>
      <c r="D126" s="129"/>
      <c r="E126" s="129"/>
      <c r="F126" s="129"/>
      <c r="G126" s="130"/>
      <c r="H126" s="131"/>
      <c r="I126" s="131"/>
      <c r="J126" s="131">
        <f>SUM(J124:J125)</f>
        <v>59090098.790000044</v>
      </c>
      <c r="K126" s="131"/>
      <c r="L126" s="131"/>
      <c r="M126" s="131"/>
      <c r="N126" s="131">
        <f>SUM(N124:N125)</f>
        <v>59142769.450000018</v>
      </c>
      <c r="O126" s="129"/>
      <c r="P126" s="129"/>
    </row>
  </sheetData>
  <mergeCells count="21">
    <mergeCell ref="M1:P3"/>
    <mergeCell ref="A126:B126"/>
    <mergeCell ref="B6:B9"/>
    <mergeCell ref="A6:A9"/>
    <mergeCell ref="B4:P4"/>
    <mergeCell ref="D5:N5"/>
    <mergeCell ref="C6:D6"/>
    <mergeCell ref="E6:E9"/>
    <mergeCell ref="F6:F9"/>
    <mergeCell ref="G6:G9"/>
    <mergeCell ref="H6:H8"/>
    <mergeCell ref="I6:I8"/>
    <mergeCell ref="J6:N6"/>
    <mergeCell ref="O6:O9"/>
    <mergeCell ref="P6:P9"/>
    <mergeCell ref="C7:C9"/>
    <mergeCell ref="A10:B10"/>
    <mergeCell ref="A124:B124"/>
    <mergeCell ref="D7:D9"/>
    <mergeCell ref="J7:J8"/>
    <mergeCell ref="A125:B125"/>
  </mergeCells>
  <pageMargins left="0.23622047244094491" right="0.23622047244094491" top="0.74803149606299213" bottom="0.47244094488188981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7"/>
  <sheetViews>
    <sheetView view="pageBreakPreview" zoomScale="90" zoomScaleNormal="70" zoomScaleSheetLayoutView="90" workbookViewId="0">
      <pane xSplit="2" ySplit="7" topLeftCell="C8" activePane="bottomRight" state="frozen"/>
      <selection activeCell="P738" sqref="P738"/>
      <selection pane="topRight" activeCell="P738" sqref="P738"/>
      <selection pane="bottomLeft" activeCell="P738" sqref="P738"/>
      <selection pane="bottomRight" activeCell="D4" sqref="D4:I4"/>
    </sheetView>
  </sheetViews>
  <sheetFormatPr defaultColWidth="9.140625" defaultRowHeight="15.75"/>
  <cols>
    <col min="1" max="1" width="3.85546875" style="44" customWidth="1"/>
    <col min="2" max="2" width="26.28515625" style="49" customWidth="1"/>
    <col min="3" max="4" width="14" style="45" customWidth="1"/>
    <col min="5" max="5" width="14.85546875" style="45" customWidth="1"/>
    <col min="6" max="6" width="13.85546875" style="45" customWidth="1"/>
    <col min="7" max="7" width="7.85546875" style="45" customWidth="1"/>
    <col min="8" max="8" width="8.140625" style="45" customWidth="1"/>
    <col min="9" max="9" width="7.85546875" style="45" customWidth="1"/>
    <col min="10" max="10" width="7.42578125" style="85" customWidth="1"/>
    <col min="11" max="11" width="8.42578125" style="45" customWidth="1"/>
    <col min="12" max="12" width="7.42578125" style="45" customWidth="1"/>
    <col min="13" max="13" width="7.28515625" style="85" customWidth="1"/>
    <col min="14" max="14" width="7.85546875" style="45" customWidth="1"/>
    <col min="15" max="15" width="6.42578125" style="85" customWidth="1"/>
    <col min="16" max="16" width="6.5703125" style="45" customWidth="1"/>
    <col min="17" max="17" width="6" style="80" customWidth="1"/>
    <col min="18" max="18" width="7.28515625" style="45" customWidth="1"/>
    <col min="19" max="19" width="7" style="45" customWidth="1"/>
    <col min="20" max="20" width="7.85546875" style="40" customWidth="1"/>
    <col min="21" max="21" width="7.140625" style="45" customWidth="1"/>
    <col min="22" max="22" width="8.85546875" style="45" customWidth="1"/>
    <col min="23" max="23" width="12.7109375" style="45" customWidth="1"/>
    <col min="24" max="24" width="12.42578125" style="45" hidden="1" customWidth="1"/>
    <col min="25" max="25" width="13.42578125" style="45" hidden="1" customWidth="1"/>
    <col min="26" max="26" width="12.7109375" style="45" hidden="1" customWidth="1"/>
    <col min="27" max="27" width="14.42578125" style="45" hidden="1" customWidth="1"/>
    <col min="28" max="30" width="12.42578125" style="45" hidden="1" customWidth="1"/>
    <col min="31" max="31" width="13.140625" style="45" hidden="1" customWidth="1"/>
    <col min="32" max="35" width="12.42578125" style="45" hidden="1" customWidth="1"/>
    <col min="36" max="36" width="10.7109375" style="45" hidden="1" customWidth="1"/>
    <col min="37" max="38" width="0" style="45" hidden="1" customWidth="1"/>
    <col min="39" max="39" width="1.85546875" style="45" customWidth="1"/>
    <col min="40" max="40" width="2" style="45" customWidth="1"/>
    <col min="41" max="16384" width="9.140625" style="45"/>
  </cols>
  <sheetData>
    <row r="1" spans="1:41">
      <c r="A1" s="177" t="s">
        <v>196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57"/>
      <c r="Y1" s="57"/>
      <c r="Z1" s="57"/>
      <c r="AA1" s="57"/>
      <c r="AB1" s="25"/>
      <c r="AC1" s="25"/>
      <c r="AD1" s="25"/>
      <c r="AE1" s="25"/>
      <c r="AF1" s="25"/>
      <c r="AG1" s="25"/>
    </row>
    <row r="2" spans="1:41">
      <c r="A2" s="13"/>
      <c r="B2" s="33"/>
      <c r="C2" s="15"/>
      <c r="D2" s="16"/>
      <c r="E2" s="15"/>
      <c r="F2" s="15"/>
      <c r="G2" s="15"/>
      <c r="H2" s="15"/>
      <c r="I2" s="15"/>
      <c r="J2" s="81"/>
      <c r="K2" s="16"/>
      <c r="L2" s="16"/>
      <c r="M2" s="81"/>
      <c r="N2" s="15"/>
      <c r="O2" s="81"/>
      <c r="P2" s="15"/>
      <c r="Q2" s="76"/>
      <c r="R2" s="15"/>
      <c r="S2" s="15"/>
      <c r="T2" s="7"/>
      <c r="U2" s="15"/>
      <c r="V2" s="16"/>
      <c r="W2" s="5"/>
      <c r="X2" s="5"/>
      <c r="Y2" s="5"/>
      <c r="Z2" s="14"/>
      <c r="AA2" s="25"/>
      <c r="AB2" s="25"/>
      <c r="AC2" s="25"/>
      <c r="AD2" s="189" t="s">
        <v>0</v>
      </c>
      <c r="AE2" s="189"/>
      <c r="AF2" s="189"/>
      <c r="AG2" s="25"/>
    </row>
    <row r="3" spans="1:41" ht="11.25" customHeight="1">
      <c r="A3" s="182" t="s">
        <v>1</v>
      </c>
      <c r="B3" s="185" t="s">
        <v>2</v>
      </c>
      <c r="C3" s="174" t="s">
        <v>3</v>
      </c>
      <c r="D3" s="202" t="s">
        <v>4</v>
      </c>
      <c r="E3" s="203"/>
      <c r="F3" s="203"/>
      <c r="G3" s="203"/>
      <c r="H3" s="203"/>
      <c r="I3" s="203"/>
      <c r="J3" s="82"/>
      <c r="K3" s="68"/>
      <c r="L3" s="68"/>
      <c r="M3" s="82"/>
      <c r="N3" s="67"/>
      <c r="O3" s="82"/>
      <c r="P3" s="67"/>
      <c r="Q3" s="77"/>
      <c r="R3" s="67"/>
      <c r="S3" s="67"/>
      <c r="T3" s="8"/>
      <c r="U3" s="67"/>
      <c r="V3" s="68"/>
      <c r="W3" s="67"/>
      <c r="X3" s="69"/>
      <c r="Y3" s="70"/>
      <c r="Z3" s="14"/>
      <c r="AA3" s="25"/>
      <c r="AB3" s="25"/>
      <c r="AC3" s="25"/>
      <c r="AD3" s="25"/>
      <c r="AE3" s="25"/>
      <c r="AF3" s="25"/>
      <c r="AG3" s="25"/>
    </row>
    <row r="4" spans="1:41" ht="38.25" customHeight="1">
      <c r="A4" s="183"/>
      <c r="B4" s="186"/>
      <c r="C4" s="175"/>
      <c r="D4" s="190" t="s">
        <v>5</v>
      </c>
      <c r="E4" s="191"/>
      <c r="F4" s="191"/>
      <c r="G4" s="191"/>
      <c r="H4" s="191"/>
      <c r="I4" s="192"/>
      <c r="J4" s="193" t="s">
        <v>6</v>
      </c>
      <c r="K4" s="194"/>
      <c r="L4" s="195"/>
      <c r="M4" s="196" t="s">
        <v>7</v>
      </c>
      <c r="N4" s="197"/>
      <c r="O4" s="196" t="s">
        <v>8</v>
      </c>
      <c r="P4" s="197"/>
      <c r="Q4" s="196" t="s">
        <v>9</v>
      </c>
      <c r="R4" s="197"/>
      <c r="S4" s="148"/>
      <c r="T4" s="196" t="s">
        <v>10</v>
      </c>
      <c r="U4" s="197"/>
      <c r="V4" s="179" t="s">
        <v>11</v>
      </c>
      <c r="W4" s="173" t="s">
        <v>12</v>
      </c>
      <c r="X4" s="59"/>
      <c r="Y4" s="59"/>
      <c r="Z4" s="59"/>
      <c r="AA4" s="59"/>
      <c r="AB4" s="59"/>
      <c r="AC4" s="59"/>
      <c r="AD4" s="163" t="s">
        <v>13</v>
      </c>
      <c r="AE4" s="163" t="s">
        <v>14</v>
      </c>
      <c r="AF4" s="163" t="s">
        <v>15</v>
      </c>
      <c r="AG4" s="25"/>
    </row>
    <row r="5" spans="1:41" ht="15" customHeight="1">
      <c r="A5" s="183"/>
      <c r="B5" s="186"/>
      <c r="C5" s="175"/>
      <c r="D5" s="179" t="s">
        <v>16</v>
      </c>
      <c r="E5" s="174" t="s">
        <v>17</v>
      </c>
      <c r="F5" s="174" t="s">
        <v>18</v>
      </c>
      <c r="G5" s="174" t="s">
        <v>19</v>
      </c>
      <c r="H5" s="174" t="s">
        <v>20</v>
      </c>
      <c r="I5" s="174" t="s">
        <v>21</v>
      </c>
      <c r="J5" s="179"/>
      <c r="K5" s="179" t="s">
        <v>22</v>
      </c>
      <c r="L5" s="179" t="s">
        <v>23</v>
      </c>
      <c r="M5" s="198"/>
      <c r="N5" s="199"/>
      <c r="O5" s="198"/>
      <c r="P5" s="199"/>
      <c r="Q5" s="198"/>
      <c r="R5" s="199"/>
      <c r="S5" s="149"/>
      <c r="T5" s="198"/>
      <c r="U5" s="199"/>
      <c r="V5" s="180"/>
      <c r="W5" s="173"/>
      <c r="X5" s="59"/>
      <c r="Y5" s="59"/>
      <c r="Z5" s="59"/>
      <c r="AA5" s="59"/>
      <c r="AB5" s="59"/>
      <c r="AC5" s="59"/>
      <c r="AD5" s="163"/>
      <c r="AE5" s="163"/>
      <c r="AF5" s="163"/>
      <c r="AG5" s="25"/>
    </row>
    <row r="6" spans="1:41" ht="30">
      <c r="A6" s="183"/>
      <c r="B6" s="186"/>
      <c r="C6" s="175"/>
      <c r="D6" s="180"/>
      <c r="E6" s="175"/>
      <c r="F6" s="175"/>
      <c r="G6" s="175"/>
      <c r="H6" s="175"/>
      <c r="I6" s="175"/>
      <c r="J6" s="180"/>
      <c r="K6" s="180"/>
      <c r="L6" s="180"/>
      <c r="M6" s="198"/>
      <c r="N6" s="199"/>
      <c r="O6" s="198"/>
      <c r="P6" s="199"/>
      <c r="Q6" s="198"/>
      <c r="R6" s="199"/>
      <c r="S6" s="149" t="s">
        <v>24</v>
      </c>
      <c r="T6" s="198"/>
      <c r="U6" s="199"/>
      <c r="V6" s="180"/>
      <c r="W6" s="173"/>
      <c r="X6" s="59" t="s">
        <v>25</v>
      </c>
      <c r="Y6" s="59" t="s">
        <v>26</v>
      </c>
      <c r="Z6" s="59" t="s">
        <v>27</v>
      </c>
      <c r="AA6" s="59" t="s">
        <v>28</v>
      </c>
      <c r="AB6" s="59" t="s">
        <v>29</v>
      </c>
      <c r="AC6" s="59"/>
      <c r="AD6" s="163"/>
      <c r="AE6" s="163"/>
      <c r="AF6" s="163"/>
      <c r="AG6" s="25"/>
    </row>
    <row r="7" spans="1:41" ht="66" customHeight="1">
      <c r="A7" s="184"/>
      <c r="B7" s="187"/>
      <c r="C7" s="55"/>
      <c r="D7" s="181"/>
      <c r="E7" s="176"/>
      <c r="F7" s="176"/>
      <c r="G7" s="176"/>
      <c r="H7" s="176"/>
      <c r="I7" s="176"/>
      <c r="J7" s="181"/>
      <c r="K7" s="181"/>
      <c r="L7" s="181"/>
      <c r="M7" s="200"/>
      <c r="N7" s="201"/>
      <c r="O7" s="200"/>
      <c r="P7" s="201"/>
      <c r="Q7" s="200"/>
      <c r="R7" s="201"/>
      <c r="S7" s="150"/>
      <c r="T7" s="200"/>
      <c r="U7" s="201"/>
      <c r="V7" s="181"/>
      <c r="W7" s="173"/>
      <c r="X7" s="59"/>
      <c r="Y7" s="59"/>
      <c r="Z7" s="59"/>
      <c r="AA7" s="59"/>
      <c r="AB7" s="59"/>
      <c r="AC7" s="59"/>
      <c r="AD7" s="163"/>
      <c r="AE7" s="163"/>
      <c r="AF7" s="163"/>
      <c r="AG7" s="25"/>
    </row>
    <row r="8" spans="1:41" ht="32.25" customHeight="1">
      <c r="A8" s="52" t="s">
        <v>35</v>
      </c>
      <c r="B8" s="52"/>
      <c r="C8" s="23"/>
      <c r="D8" s="23"/>
      <c r="E8" s="23"/>
      <c r="F8" s="23"/>
      <c r="G8" s="23"/>
      <c r="H8" s="23"/>
      <c r="I8" s="23"/>
      <c r="J8" s="34"/>
      <c r="K8" s="23"/>
      <c r="L8" s="23"/>
      <c r="M8" s="34"/>
      <c r="N8" s="23"/>
      <c r="O8" s="34"/>
      <c r="P8" s="23"/>
      <c r="Q8" s="79"/>
      <c r="R8" s="23"/>
      <c r="S8" s="23"/>
      <c r="T8" s="12"/>
      <c r="U8" s="23"/>
      <c r="V8" s="23"/>
      <c r="W8" s="89"/>
      <c r="X8" s="69"/>
      <c r="Y8" s="69"/>
      <c r="Z8" s="69"/>
      <c r="AA8" s="69"/>
      <c r="AB8" s="69"/>
      <c r="AC8" s="5"/>
      <c r="AD8" s="5"/>
      <c r="AE8" s="14"/>
      <c r="AF8" s="25"/>
      <c r="AG8" s="25"/>
      <c r="AH8" s="25"/>
      <c r="AI8" s="25"/>
      <c r="AJ8" s="25"/>
      <c r="AK8" s="25"/>
      <c r="AL8" s="25"/>
      <c r="AM8" s="25"/>
      <c r="AN8" s="25"/>
      <c r="AO8" s="25"/>
    </row>
    <row r="9" spans="1:41" ht="33.75" customHeight="1">
      <c r="A9" s="26">
        <v>1</v>
      </c>
      <c r="B9" s="127" t="s">
        <v>199</v>
      </c>
      <c r="C9" s="23">
        <f>D9+K9+L9+N9+P9+R9+S9+U9+V9+W9</f>
        <v>3431050.8</v>
      </c>
      <c r="D9" s="23">
        <f>E9+F9+G9+H9+I9</f>
        <v>3431050.8</v>
      </c>
      <c r="E9" s="23"/>
      <c r="F9" s="23">
        <v>3431050.8</v>
      </c>
      <c r="G9" s="23"/>
      <c r="H9" s="23"/>
      <c r="I9" s="23"/>
      <c r="J9" s="34"/>
      <c r="K9" s="23"/>
      <c r="L9" s="23"/>
      <c r="M9" s="34"/>
      <c r="N9" s="23"/>
      <c r="O9" s="34"/>
      <c r="P9" s="23"/>
      <c r="Q9" s="79"/>
      <c r="R9" s="23"/>
      <c r="S9" s="23"/>
      <c r="T9" s="12"/>
      <c r="U9" s="23"/>
      <c r="V9" s="23"/>
      <c r="W9" s="143"/>
      <c r="X9" s="69"/>
      <c r="Y9" s="69">
        <v>106352.3</v>
      </c>
      <c r="Z9" s="69"/>
      <c r="AA9" s="69">
        <v>116780.94</v>
      </c>
      <c r="AB9" s="69">
        <v>142795</v>
      </c>
      <c r="AC9" s="5"/>
      <c r="AD9" s="5"/>
      <c r="AE9" s="14"/>
      <c r="AF9" s="25"/>
      <c r="AG9" s="25"/>
      <c r="AH9" s="25"/>
      <c r="AI9" s="25"/>
      <c r="AJ9" s="25"/>
      <c r="AK9" s="25"/>
      <c r="AL9" s="25"/>
      <c r="AM9" s="25"/>
      <c r="AN9" s="25"/>
      <c r="AO9" s="25"/>
    </row>
    <row r="10" spans="1:41" ht="34.5" customHeight="1">
      <c r="A10" s="26">
        <v>2</v>
      </c>
      <c r="B10" s="127" t="s">
        <v>200</v>
      </c>
      <c r="C10" s="23">
        <f>D10+K10+L10+N10+P10+R10+S10+U10+V10+W10</f>
        <v>130000</v>
      </c>
      <c r="D10" s="23">
        <f>E10+F10+G10+H10+I10</f>
        <v>0</v>
      </c>
      <c r="E10" s="23"/>
      <c r="F10" s="23"/>
      <c r="G10" s="23"/>
      <c r="H10" s="23"/>
      <c r="I10" s="23"/>
      <c r="J10" s="34"/>
      <c r="K10" s="23"/>
      <c r="L10" s="23"/>
      <c r="M10" s="34"/>
      <c r="N10" s="23"/>
      <c r="O10" s="34"/>
      <c r="P10" s="23"/>
      <c r="Q10" s="79"/>
      <c r="R10" s="23"/>
      <c r="S10" s="23"/>
      <c r="T10" s="12"/>
      <c r="U10" s="23"/>
      <c r="V10" s="23"/>
      <c r="W10" s="143">
        <v>130000</v>
      </c>
      <c r="X10" s="69"/>
      <c r="Y10" s="69"/>
      <c r="Z10" s="69"/>
      <c r="AA10" s="69"/>
      <c r="AB10" s="69"/>
      <c r="AC10" s="5"/>
      <c r="AD10" s="5"/>
      <c r="AE10" s="14"/>
      <c r="AF10" s="25"/>
      <c r="AG10" s="25"/>
      <c r="AH10" s="25"/>
      <c r="AI10" s="25"/>
      <c r="AJ10" s="25"/>
      <c r="AK10" s="25"/>
      <c r="AL10" s="25"/>
      <c r="AM10" s="25"/>
      <c r="AN10" s="25"/>
      <c r="AO10" s="25"/>
    </row>
    <row r="11" spans="1:41" ht="31.5" customHeight="1">
      <c r="A11" s="26">
        <f>A10+1</f>
        <v>3</v>
      </c>
      <c r="B11" s="127" t="s">
        <v>201</v>
      </c>
      <c r="C11" s="23">
        <f>D11+K11+L11+N11+P11+R11+S11+U11+V11+W11</f>
        <v>2815579.2</v>
      </c>
      <c r="D11" s="23">
        <f>E11+F11+G11+H11+I11</f>
        <v>2815579.2</v>
      </c>
      <c r="E11" s="23">
        <v>2815579.2</v>
      </c>
      <c r="F11" s="23"/>
      <c r="G11" s="23"/>
      <c r="H11" s="23"/>
      <c r="I11" s="23"/>
      <c r="J11" s="34"/>
      <c r="K11" s="23"/>
      <c r="L11" s="23"/>
      <c r="M11" s="34"/>
      <c r="N11" s="23"/>
      <c r="O11" s="34"/>
      <c r="P11" s="23"/>
      <c r="Q11" s="79"/>
      <c r="R11" s="23"/>
      <c r="S11" s="23"/>
      <c r="T11" s="12"/>
      <c r="U11" s="23"/>
      <c r="V11" s="23"/>
      <c r="W11" s="143"/>
      <c r="X11" s="69"/>
      <c r="Y11" s="69"/>
      <c r="Z11" s="69"/>
      <c r="AA11" s="69"/>
      <c r="AB11" s="69"/>
      <c r="AC11" s="5">
        <v>231370.32</v>
      </c>
      <c r="AD11" s="5"/>
      <c r="AE11" s="14"/>
      <c r="AF11" s="25"/>
      <c r="AG11" s="25"/>
      <c r="AH11" s="25"/>
      <c r="AI11" s="25"/>
      <c r="AJ11" s="25"/>
      <c r="AK11" s="25"/>
      <c r="AL11" s="25"/>
      <c r="AM11" s="25"/>
      <c r="AN11" s="25"/>
      <c r="AO11" s="25"/>
    </row>
    <row r="12" spans="1:41" ht="34.5" customHeight="1">
      <c r="A12" s="26">
        <f>A11+1</f>
        <v>4</v>
      </c>
      <c r="B12" s="127" t="s">
        <v>202</v>
      </c>
      <c r="C12" s="23">
        <f>D12+K12+L12+N12+P12+R12+S12+U12+V12+W12</f>
        <v>1224735.6000000001</v>
      </c>
      <c r="D12" s="23">
        <f>E12+F12+G12+H12+I12</f>
        <v>1224735.6000000001</v>
      </c>
      <c r="E12" s="23">
        <v>1224735.6000000001</v>
      </c>
      <c r="F12" s="23"/>
      <c r="G12" s="23"/>
      <c r="H12" s="23"/>
      <c r="I12" s="23"/>
      <c r="J12" s="34"/>
      <c r="K12" s="23"/>
      <c r="L12" s="23"/>
      <c r="M12" s="34"/>
      <c r="N12" s="23"/>
      <c r="O12" s="34"/>
      <c r="P12" s="23"/>
      <c r="Q12" s="79"/>
      <c r="R12" s="23"/>
      <c r="S12" s="23"/>
      <c r="T12" s="12"/>
      <c r="U12" s="23"/>
      <c r="V12" s="23"/>
      <c r="W12" s="143"/>
      <c r="X12" s="69"/>
      <c r="Y12" s="69"/>
      <c r="Z12" s="178">
        <v>143780.14000000001</v>
      </c>
      <c r="AA12" s="178"/>
      <c r="AB12" s="69">
        <v>171898.18</v>
      </c>
      <c r="AC12" s="5">
        <v>132878.21</v>
      </c>
      <c r="AD12" s="5"/>
      <c r="AE12" s="14"/>
      <c r="AF12" s="25"/>
      <c r="AG12" s="25"/>
      <c r="AH12" s="25"/>
      <c r="AI12" s="25"/>
      <c r="AJ12" s="25"/>
      <c r="AK12" s="25"/>
      <c r="AL12" s="25"/>
      <c r="AM12" s="25"/>
      <c r="AN12" s="25"/>
      <c r="AO12" s="25"/>
    </row>
    <row r="13" spans="1:41" ht="36.75" customHeight="1">
      <c r="A13" s="26">
        <f>A12+1</f>
        <v>5</v>
      </c>
      <c r="B13" s="127" t="s">
        <v>203</v>
      </c>
      <c r="C13" s="23">
        <f>D13+K13+L13+N13+P13+R13+S13+U13+V13+W13</f>
        <v>1604169.6</v>
      </c>
      <c r="D13" s="23">
        <f>E13+F13+G13+H13+I13</f>
        <v>1604169.6</v>
      </c>
      <c r="E13" s="23"/>
      <c r="F13" s="23">
        <v>1604169.6</v>
      </c>
      <c r="G13" s="23"/>
      <c r="H13" s="23"/>
      <c r="I13" s="23"/>
      <c r="J13" s="34"/>
      <c r="K13" s="23"/>
      <c r="L13" s="23"/>
      <c r="M13" s="34"/>
      <c r="N13" s="23"/>
      <c r="O13" s="34"/>
      <c r="P13" s="23"/>
      <c r="Q13" s="79"/>
      <c r="R13" s="23"/>
      <c r="S13" s="23"/>
      <c r="T13" s="12"/>
      <c r="U13" s="23"/>
      <c r="V13" s="23"/>
      <c r="W13" s="143"/>
      <c r="X13" s="69"/>
      <c r="Y13" s="69">
        <v>103815.05</v>
      </c>
      <c r="Z13" s="69"/>
      <c r="AA13" s="69">
        <v>109210.75</v>
      </c>
      <c r="AB13" s="69">
        <v>125967.17</v>
      </c>
      <c r="AC13" s="5"/>
      <c r="AD13" s="5"/>
      <c r="AE13" s="14"/>
      <c r="AF13" s="25"/>
      <c r="AG13" s="25"/>
      <c r="AH13" s="25"/>
      <c r="AI13" s="25"/>
      <c r="AJ13" s="25"/>
      <c r="AK13" s="25"/>
      <c r="AL13" s="25"/>
      <c r="AM13" s="25"/>
      <c r="AN13" s="25"/>
      <c r="AO13" s="25"/>
    </row>
    <row r="14" spans="1:41" ht="36.75" customHeight="1">
      <c r="A14" s="188" t="s">
        <v>34</v>
      </c>
      <c r="B14" s="188"/>
      <c r="C14" s="107">
        <f>SUM(C9:C13)</f>
        <v>9205535.1999999993</v>
      </c>
      <c r="D14" s="107">
        <f t="shared" ref="D14:W14" si="0">SUM(D9:D13)</f>
        <v>9075535.1999999993</v>
      </c>
      <c r="E14" s="107">
        <f t="shared" si="0"/>
        <v>4040314.8000000003</v>
      </c>
      <c r="F14" s="107">
        <f t="shared" si="0"/>
        <v>5035220.4000000004</v>
      </c>
      <c r="G14" s="107">
        <f t="shared" si="0"/>
        <v>0</v>
      </c>
      <c r="H14" s="107">
        <f t="shared" si="0"/>
        <v>0</v>
      </c>
      <c r="I14" s="107">
        <f t="shared" si="0"/>
        <v>0</v>
      </c>
      <c r="J14" s="108">
        <f t="shared" si="0"/>
        <v>0</v>
      </c>
      <c r="K14" s="107">
        <f t="shared" si="0"/>
        <v>0</v>
      </c>
      <c r="L14" s="107">
        <f t="shared" si="0"/>
        <v>0</v>
      </c>
      <c r="M14" s="108">
        <f t="shared" si="0"/>
        <v>0</v>
      </c>
      <c r="N14" s="107">
        <f t="shared" si="0"/>
        <v>0</v>
      </c>
      <c r="O14" s="108">
        <f t="shared" si="0"/>
        <v>0</v>
      </c>
      <c r="P14" s="107">
        <f t="shared" si="0"/>
        <v>0</v>
      </c>
      <c r="Q14" s="108">
        <f t="shared" si="0"/>
        <v>0</v>
      </c>
      <c r="R14" s="107">
        <f t="shared" si="0"/>
        <v>0</v>
      </c>
      <c r="S14" s="107">
        <f t="shared" si="0"/>
        <v>0</v>
      </c>
      <c r="T14" s="110">
        <f t="shared" si="0"/>
        <v>0</v>
      </c>
      <c r="U14" s="107">
        <f t="shared" si="0"/>
        <v>0</v>
      </c>
      <c r="V14" s="107">
        <f t="shared" si="0"/>
        <v>0</v>
      </c>
      <c r="W14" s="107">
        <f t="shared" si="0"/>
        <v>130000</v>
      </c>
      <c r="X14" s="75"/>
      <c r="Y14" s="69"/>
      <c r="Z14" s="69"/>
      <c r="AA14" s="69"/>
      <c r="AB14" s="69"/>
      <c r="AC14" s="5"/>
      <c r="AD14" s="5"/>
      <c r="AE14" s="14"/>
      <c r="AF14" s="25"/>
      <c r="AG14" s="25"/>
      <c r="AH14" s="25"/>
      <c r="AI14" s="25"/>
      <c r="AJ14" s="25"/>
      <c r="AK14" s="25"/>
      <c r="AL14" s="25"/>
      <c r="AM14" s="25"/>
      <c r="AN14" s="25"/>
      <c r="AO14" s="25"/>
    </row>
    <row r="15" spans="1:41" s="116" customFormat="1" ht="38.25" customHeight="1">
      <c r="A15" s="171" t="s">
        <v>208</v>
      </c>
      <c r="B15" s="172"/>
      <c r="C15" s="147">
        <v>191434.45</v>
      </c>
      <c r="D15" s="111"/>
      <c r="E15" s="111"/>
      <c r="F15" s="111"/>
      <c r="G15" s="111"/>
      <c r="H15" s="111"/>
      <c r="I15" s="111"/>
      <c r="J15" s="112"/>
      <c r="K15" s="111"/>
      <c r="L15" s="111"/>
      <c r="M15" s="112"/>
      <c r="N15" s="111"/>
      <c r="O15" s="112"/>
      <c r="P15" s="111"/>
      <c r="Q15" s="113"/>
      <c r="R15" s="111"/>
      <c r="S15" s="111"/>
      <c r="T15" s="114"/>
      <c r="U15" s="111"/>
      <c r="V15" s="111"/>
      <c r="W15" s="111"/>
    </row>
    <row r="16" spans="1:41" s="116" customFormat="1" ht="30.75" customHeight="1">
      <c r="A16" s="161" t="s">
        <v>198</v>
      </c>
      <c r="B16" s="162"/>
      <c r="C16" s="115">
        <f>SUM(C14:C15)</f>
        <v>9396969.6499999985</v>
      </c>
      <c r="D16" s="111"/>
      <c r="E16" s="111"/>
      <c r="F16" s="111"/>
      <c r="G16" s="111"/>
      <c r="H16" s="111"/>
      <c r="I16" s="111"/>
      <c r="J16" s="112"/>
      <c r="K16" s="111"/>
      <c r="L16" s="111"/>
      <c r="M16" s="112"/>
      <c r="N16" s="111"/>
      <c r="O16" s="112"/>
      <c r="P16" s="111"/>
      <c r="Q16" s="113"/>
      <c r="R16" s="111"/>
      <c r="S16" s="111"/>
      <c r="T16" s="114"/>
      <c r="U16" s="111"/>
      <c r="V16" s="111"/>
      <c r="W16" s="111"/>
    </row>
    <row r="17" spans="3:3">
      <c r="C17" s="47"/>
    </row>
  </sheetData>
  <mergeCells count="30">
    <mergeCell ref="A16:B16"/>
    <mergeCell ref="AD2:AF2"/>
    <mergeCell ref="C3:C6"/>
    <mergeCell ref="D4:I4"/>
    <mergeCell ref="J4:L4"/>
    <mergeCell ref="M4:N7"/>
    <mergeCell ref="O4:P7"/>
    <mergeCell ref="Q4:R7"/>
    <mergeCell ref="T4:U7"/>
    <mergeCell ref="V4:V7"/>
    <mergeCell ref="AD4:AD7"/>
    <mergeCell ref="AE4:AE7"/>
    <mergeCell ref="AF4:AF7"/>
    <mergeCell ref="D5:D7"/>
    <mergeCell ref="L5:L7"/>
    <mergeCell ref="D3:I3"/>
    <mergeCell ref="A15:B15"/>
    <mergeCell ref="W4:W7"/>
    <mergeCell ref="E5:E7"/>
    <mergeCell ref="A1:W1"/>
    <mergeCell ref="Z12:AA12"/>
    <mergeCell ref="J5:J7"/>
    <mergeCell ref="K5:K7"/>
    <mergeCell ref="H5:H7"/>
    <mergeCell ref="A3:A7"/>
    <mergeCell ref="F5:F7"/>
    <mergeCell ref="G5:G7"/>
    <mergeCell ref="I5:I7"/>
    <mergeCell ref="B3:B7"/>
    <mergeCell ref="A14:B14"/>
  </mergeCells>
  <pageMargins left="0.23622047244094491" right="0.23622047244094491" top="0.55118110236220474" bottom="0.39370078740157483" header="0.31496062992125984" footer="0.27559055118110237"/>
  <pageSetup paperSize="9" scale="65" orientation="landscape" r:id="rId1"/>
  <rowBreaks count="1" manualBreakCount="1">
    <brk id="521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127"/>
  <sheetViews>
    <sheetView view="pageBreakPreview" zoomScale="90" zoomScaleNormal="70" zoomScaleSheetLayoutView="90" workbookViewId="0">
      <pane xSplit="3" ySplit="8" topLeftCell="D113" activePane="bottomRight" state="frozen"/>
      <selection pane="topRight" activeCell="D1" sqref="D1"/>
      <selection pane="bottomLeft" activeCell="A9" sqref="A9"/>
      <selection pane="bottomRight" activeCell="F114" sqref="F114"/>
    </sheetView>
  </sheetViews>
  <sheetFormatPr defaultColWidth="9.140625" defaultRowHeight="15.75"/>
  <cols>
    <col min="1" max="1" width="5.28515625" style="100" customWidth="1"/>
    <col min="2" max="2" width="34.85546875" style="132" customWidth="1"/>
    <col min="3" max="3" width="13.85546875" style="41" customWidth="1"/>
    <col min="4" max="4" width="19.140625" style="122" customWidth="1"/>
    <col min="5" max="5" width="12.7109375" style="41" customWidth="1"/>
    <col min="6" max="6" width="8.28515625" style="41" customWidth="1"/>
    <col min="7" max="7" width="7.28515625" style="41" customWidth="1"/>
    <col min="8" max="8" width="6.85546875" style="41" customWidth="1"/>
    <col min="9" max="9" width="7.28515625" style="41" customWidth="1"/>
    <col min="10" max="11" width="6.85546875" style="41" customWidth="1"/>
    <col min="12" max="12" width="7" style="41" customWidth="1"/>
    <col min="13" max="13" width="8.42578125" style="39" customWidth="1"/>
    <col min="14" max="14" width="12.7109375" style="41" customWidth="1"/>
    <col min="15" max="15" width="7.7109375" style="91" customWidth="1"/>
    <col min="16" max="16" width="13" style="41" customWidth="1"/>
    <col min="17" max="17" width="5.7109375" style="80" customWidth="1"/>
    <col min="18" max="18" width="8.140625" style="41" customWidth="1"/>
    <col min="19" max="19" width="7.140625" style="41" customWidth="1"/>
    <col min="20" max="20" width="6.5703125" style="101" customWidth="1"/>
    <col min="21" max="21" width="8.5703125" style="41" customWidth="1"/>
    <col min="22" max="22" width="6.7109375" style="39" customWidth="1"/>
    <col min="23" max="23" width="17.42578125" style="122" customWidth="1"/>
    <col min="24" max="24" width="15.140625" style="41" hidden="1" customWidth="1"/>
    <col min="25" max="26" width="14.42578125" style="41" hidden="1" customWidth="1"/>
    <col min="27" max="27" width="16.85546875" style="41" hidden="1" customWidth="1"/>
    <col min="28" max="31" width="14.42578125" style="41" hidden="1" customWidth="1"/>
    <col min="32" max="32" width="16.85546875" style="41" hidden="1" customWidth="1"/>
    <col min="33" max="35" width="14.42578125" style="41" hidden="1" customWidth="1"/>
    <col min="36" max="36" width="12.5703125" style="41" hidden="1" customWidth="1"/>
    <col min="37" max="37" width="9.140625" style="41" hidden="1" customWidth="1"/>
    <col min="38" max="39" width="0" style="41" hidden="1" customWidth="1"/>
    <col min="40" max="40" width="9.28515625" style="41" hidden="1" customWidth="1"/>
    <col min="41" max="45" width="0" style="41" hidden="1" customWidth="1"/>
    <col min="46" max="46" width="2" style="41" customWidth="1"/>
    <col min="47" max="47" width="0.85546875" style="41" customWidth="1"/>
    <col min="48" max="16384" width="9.140625" style="41"/>
  </cols>
  <sheetData>
    <row r="1" spans="1:41" s="90" customFormat="1">
      <c r="A1" s="177" t="s">
        <v>204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33"/>
      <c r="Y1" s="133"/>
      <c r="Z1" s="133"/>
      <c r="AA1" s="133"/>
      <c r="AB1" s="133"/>
      <c r="AC1" s="25"/>
      <c r="AD1" s="25"/>
      <c r="AE1" s="25"/>
      <c r="AF1" s="25"/>
      <c r="AG1" s="25"/>
    </row>
    <row r="2" spans="1:4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5"/>
      <c r="Y2" s="5"/>
      <c r="Z2" s="5"/>
      <c r="AA2" s="14"/>
      <c r="AB2" s="25"/>
      <c r="AC2" s="25"/>
      <c r="AD2" s="25"/>
      <c r="AE2" s="189" t="s">
        <v>0</v>
      </c>
      <c r="AF2" s="189"/>
      <c r="AG2" s="189"/>
    </row>
    <row r="3" spans="1:41" ht="63" customHeight="1">
      <c r="A3" s="210" t="s">
        <v>1</v>
      </c>
      <c r="B3" s="185" t="s">
        <v>2</v>
      </c>
      <c r="C3" s="170" t="s">
        <v>3</v>
      </c>
      <c r="D3" s="66" t="s">
        <v>4</v>
      </c>
      <c r="E3" s="67"/>
      <c r="F3" s="67"/>
      <c r="G3" s="67"/>
      <c r="H3" s="67"/>
      <c r="I3" s="67"/>
      <c r="J3" s="68"/>
      <c r="K3" s="68"/>
      <c r="L3" s="68"/>
      <c r="M3" s="8"/>
      <c r="N3" s="67"/>
      <c r="O3" s="82"/>
      <c r="P3" s="67"/>
      <c r="Q3" s="77"/>
      <c r="R3" s="67"/>
      <c r="S3" s="67"/>
      <c r="T3" s="77"/>
      <c r="U3" s="67"/>
      <c r="V3" s="8"/>
      <c r="W3" s="67"/>
      <c r="X3" s="69"/>
      <c r="Y3" s="69"/>
      <c r="Z3" s="70"/>
      <c r="AA3" s="14"/>
      <c r="AB3" s="25"/>
      <c r="AC3" s="25"/>
      <c r="AD3" s="25"/>
      <c r="AE3" s="25"/>
      <c r="AF3" s="25"/>
      <c r="AG3" s="25"/>
    </row>
    <row r="4" spans="1:41" ht="15" customHeight="1">
      <c r="A4" s="210"/>
      <c r="B4" s="186"/>
      <c r="C4" s="170"/>
      <c r="D4" s="206" t="s">
        <v>5</v>
      </c>
      <c r="E4" s="206"/>
      <c r="F4" s="206"/>
      <c r="G4" s="206"/>
      <c r="H4" s="206"/>
      <c r="I4" s="206"/>
      <c r="J4" s="206" t="s">
        <v>6</v>
      </c>
      <c r="K4" s="206"/>
      <c r="L4" s="206"/>
      <c r="M4" s="206" t="s">
        <v>7</v>
      </c>
      <c r="N4" s="206"/>
      <c r="O4" s="206" t="s">
        <v>8</v>
      </c>
      <c r="P4" s="206"/>
      <c r="Q4" s="206" t="s">
        <v>9</v>
      </c>
      <c r="R4" s="206"/>
      <c r="S4" s="211" t="s">
        <v>24</v>
      </c>
      <c r="T4" s="206" t="s">
        <v>10</v>
      </c>
      <c r="U4" s="206"/>
      <c r="V4" s="206" t="s">
        <v>11</v>
      </c>
      <c r="W4" s="207" t="s">
        <v>12</v>
      </c>
      <c r="X4" s="86"/>
      <c r="Y4" s="59"/>
      <c r="Z4" s="59"/>
      <c r="AA4" s="59"/>
      <c r="AB4" s="59"/>
      <c r="AC4" s="59"/>
      <c r="AD4" s="59"/>
      <c r="AE4" s="163" t="s">
        <v>13</v>
      </c>
      <c r="AF4" s="163" t="s">
        <v>14</v>
      </c>
      <c r="AG4" s="163" t="s">
        <v>15</v>
      </c>
    </row>
    <row r="5" spans="1:41" ht="15" customHeight="1">
      <c r="A5" s="210"/>
      <c r="B5" s="186"/>
      <c r="C5" s="170"/>
      <c r="D5" s="206" t="s">
        <v>16</v>
      </c>
      <c r="E5" s="207" t="s">
        <v>17</v>
      </c>
      <c r="F5" s="207" t="s">
        <v>18</v>
      </c>
      <c r="G5" s="207" t="s">
        <v>19</v>
      </c>
      <c r="H5" s="207" t="s">
        <v>20</v>
      </c>
      <c r="I5" s="207" t="s">
        <v>21</v>
      </c>
      <c r="J5" s="206"/>
      <c r="K5" s="206" t="s">
        <v>22</v>
      </c>
      <c r="L5" s="206" t="s">
        <v>23</v>
      </c>
      <c r="M5" s="206"/>
      <c r="N5" s="206"/>
      <c r="O5" s="206"/>
      <c r="P5" s="206"/>
      <c r="Q5" s="206"/>
      <c r="R5" s="206"/>
      <c r="S5" s="212"/>
      <c r="T5" s="206"/>
      <c r="U5" s="206"/>
      <c r="V5" s="206"/>
      <c r="W5" s="207"/>
      <c r="X5" s="54"/>
      <c r="Y5" s="59"/>
      <c r="Z5" s="59"/>
      <c r="AA5" s="59"/>
      <c r="AB5" s="59"/>
      <c r="AC5" s="59"/>
      <c r="AD5" s="59"/>
      <c r="AE5" s="163"/>
      <c r="AF5" s="163"/>
      <c r="AG5" s="163"/>
    </row>
    <row r="6" spans="1:41">
      <c r="A6" s="210"/>
      <c r="B6" s="186"/>
      <c r="C6" s="170"/>
      <c r="D6" s="206"/>
      <c r="E6" s="207"/>
      <c r="F6" s="207"/>
      <c r="G6" s="207"/>
      <c r="H6" s="207"/>
      <c r="I6" s="207"/>
      <c r="J6" s="206"/>
      <c r="K6" s="206"/>
      <c r="L6" s="206"/>
      <c r="M6" s="206"/>
      <c r="N6" s="206"/>
      <c r="O6" s="206"/>
      <c r="P6" s="206"/>
      <c r="Q6" s="206"/>
      <c r="R6" s="206"/>
      <c r="S6" s="212"/>
      <c r="T6" s="206"/>
      <c r="U6" s="206"/>
      <c r="V6" s="206"/>
      <c r="W6" s="207"/>
      <c r="X6" s="54"/>
      <c r="Y6" s="59" t="s">
        <v>25</v>
      </c>
      <c r="Z6" s="59" t="s">
        <v>26</v>
      </c>
      <c r="AA6" s="59" t="s">
        <v>27</v>
      </c>
      <c r="AB6" s="59" t="s">
        <v>28</v>
      </c>
      <c r="AC6" s="59" t="s">
        <v>29</v>
      </c>
      <c r="AD6" s="59"/>
      <c r="AE6" s="163"/>
      <c r="AF6" s="163"/>
      <c r="AG6" s="163"/>
    </row>
    <row r="7" spans="1:41" ht="45.75" customHeight="1">
      <c r="A7" s="210"/>
      <c r="B7" s="187"/>
      <c r="C7" s="170"/>
      <c r="D7" s="206"/>
      <c r="E7" s="207"/>
      <c r="F7" s="207"/>
      <c r="G7" s="207"/>
      <c r="H7" s="207"/>
      <c r="I7" s="207"/>
      <c r="J7" s="206"/>
      <c r="K7" s="206"/>
      <c r="L7" s="206"/>
      <c r="M7" s="206"/>
      <c r="N7" s="206"/>
      <c r="O7" s="206"/>
      <c r="P7" s="206"/>
      <c r="Q7" s="206"/>
      <c r="R7" s="206"/>
      <c r="S7" s="213"/>
      <c r="T7" s="206"/>
      <c r="U7" s="206"/>
      <c r="V7" s="206"/>
      <c r="W7" s="207"/>
      <c r="X7" s="55"/>
      <c r="Y7" s="59"/>
      <c r="Z7" s="59"/>
      <c r="AA7" s="59"/>
      <c r="AB7" s="59"/>
      <c r="AC7" s="59"/>
      <c r="AD7" s="59"/>
      <c r="AE7" s="163"/>
      <c r="AF7" s="163"/>
      <c r="AG7" s="163"/>
    </row>
    <row r="8" spans="1:41">
      <c r="A8" s="19"/>
      <c r="B8" s="87"/>
      <c r="C8" s="59" t="s">
        <v>30</v>
      </c>
      <c r="D8" s="105" t="s">
        <v>30</v>
      </c>
      <c r="E8" s="59" t="s">
        <v>30</v>
      </c>
      <c r="F8" s="59" t="s">
        <v>30</v>
      </c>
      <c r="G8" s="59" t="s">
        <v>30</v>
      </c>
      <c r="H8" s="59" t="s">
        <v>30</v>
      </c>
      <c r="I8" s="59" t="s">
        <v>30</v>
      </c>
      <c r="J8" s="58" t="s">
        <v>31</v>
      </c>
      <c r="K8" s="58" t="s">
        <v>30</v>
      </c>
      <c r="L8" s="58" t="s">
        <v>30</v>
      </c>
      <c r="M8" s="10" t="s">
        <v>32</v>
      </c>
      <c r="N8" s="59" t="s">
        <v>30</v>
      </c>
      <c r="O8" s="83" t="s">
        <v>32</v>
      </c>
      <c r="P8" s="59" t="s">
        <v>30</v>
      </c>
      <c r="Q8" s="78" t="s">
        <v>32</v>
      </c>
      <c r="R8" s="59" t="s">
        <v>30</v>
      </c>
      <c r="S8" s="59"/>
      <c r="T8" s="78" t="s">
        <v>33</v>
      </c>
      <c r="U8" s="59" t="s">
        <v>30</v>
      </c>
      <c r="V8" s="10" t="s">
        <v>30</v>
      </c>
      <c r="W8" s="106"/>
      <c r="X8" s="59"/>
      <c r="Y8" s="59"/>
      <c r="Z8" s="59"/>
      <c r="AA8" s="59"/>
      <c r="AB8" s="59"/>
      <c r="AC8" s="59"/>
      <c r="AD8" s="59"/>
      <c r="AE8" s="163"/>
      <c r="AF8" s="163"/>
      <c r="AG8" s="163"/>
    </row>
    <row r="9" spans="1:41" ht="36" customHeight="1">
      <c r="A9" s="214" t="s">
        <v>35</v>
      </c>
      <c r="B9" s="215"/>
      <c r="C9" s="216"/>
      <c r="D9" s="89"/>
      <c r="E9" s="23"/>
      <c r="F9" s="23"/>
      <c r="G9" s="23"/>
      <c r="H9" s="23"/>
      <c r="I9" s="23"/>
      <c r="J9" s="23"/>
      <c r="K9" s="23"/>
      <c r="L9" s="23"/>
      <c r="M9" s="12"/>
      <c r="N9" s="23"/>
      <c r="O9" s="34"/>
      <c r="P9" s="23"/>
      <c r="Q9" s="79"/>
      <c r="R9" s="23"/>
      <c r="S9" s="23"/>
      <c r="T9" s="79"/>
      <c r="U9" s="23"/>
      <c r="V9" s="12"/>
      <c r="W9" s="89"/>
      <c r="X9" s="69"/>
      <c r="Y9" s="69"/>
      <c r="Z9" s="69"/>
      <c r="AA9" s="69"/>
      <c r="AB9" s="69"/>
      <c r="AC9" s="5"/>
      <c r="AD9" s="5"/>
      <c r="AE9" s="14"/>
      <c r="AF9" s="25"/>
      <c r="AG9" s="25"/>
      <c r="AH9" s="25"/>
      <c r="AI9" s="25"/>
      <c r="AJ9" s="25"/>
      <c r="AK9" s="25"/>
      <c r="AL9" s="25"/>
      <c r="AM9" s="25"/>
      <c r="AN9" s="25"/>
    </row>
    <row r="10" spans="1:41" ht="32.25" customHeight="1">
      <c r="A10" s="142">
        <v>1</v>
      </c>
      <c r="B10" s="99" t="s">
        <v>49</v>
      </c>
      <c r="C10" s="143">
        <f t="shared" ref="C10:C41" si="0">D10+K10+L10+N10+P10+R10+S10+U10+V10+W10</f>
        <v>105222</v>
      </c>
      <c r="D10" s="143">
        <f>E10+F10+G10+H10+I10</f>
        <v>0</v>
      </c>
      <c r="E10" s="23"/>
      <c r="F10" s="23"/>
      <c r="G10" s="23"/>
      <c r="H10" s="23"/>
      <c r="I10" s="23"/>
      <c r="J10" s="23"/>
      <c r="K10" s="23"/>
      <c r="L10" s="23"/>
      <c r="M10" s="12">
        <v>13</v>
      </c>
      <c r="N10" s="23">
        <f>M10*8094</f>
        <v>105222</v>
      </c>
      <c r="O10" s="34"/>
      <c r="P10" s="23"/>
      <c r="Q10" s="79"/>
      <c r="R10" s="23"/>
      <c r="S10" s="23"/>
      <c r="T10" s="79"/>
      <c r="U10" s="23"/>
      <c r="V10" s="12"/>
      <c r="W10" s="143"/>
      <c r="X10" s="69"/>
      <c r="Y10" s="69"/>
      <c r="Z10" s="69"/>
      <c r="AA10" s="69"/>
      <c r="AB10" s="69"/>
      <c r="AC10" s="5"/>
      <c r="AD10" s="5">
        <v>495935.56</v>
      </c>
      <c r="AE10" s="14"/>
      <c r="AF10" s="25"/>
      <c r="AG10" s="25"/>
      <c r="AH10" s="25"/>
      <c r="AI10" s="25"/>
      <c r="AJ10" s="25"/>
      <c r="AK10" s="25"/>
      <c r="AL10" s="25"/>
      <c r="AM10" s="25"/>
      <c r="AN10" s="25"/>
      <c r="AO10" s="25"/>
    </row>
    <row r="11" spans="1:41" ht="32.25" customHeight="1">
      <c r="A11" s="142">
        <f t="shared" ref="A11:A14" si="1">A10+1</f>
        <v>2</v>
      </c>
      <c r="B11" s="99" t="s">
        <v>36</v>
      </c>
      <c r="C11" s="143">
        <f t="shared" si="0"/>
        <v>242223.89</v>
      </c>
      <c r="D11" s="143">
        <f t="shared" ref="D11:D17" si="2">E11+F11+G11+H11+I11</f>
        <v>0</v>
      </c>
      <c r="E11" s="23"/>
      <c r="F11" s="23"/>
      <c r="G11" s="23"/>
      <c r="H11" s="23"/>
      <c r="I11" s="23"/>
      <c r="J11" s="23"/>
      <c r="K11" s="23"/>
      <c r="L11" s="23"/>
      <c r="M11" s="12"/>
      <c r="N11" s="23"/>
      <c r="O11" s="34"/>
      <c r="P11" s="23"/>
      <c r="Q11" s="79"/>
      <c r="R11" s="23"/>
      <c r="S11" s="23"/>
      <c r="T11" s="79"/>
      <c r="U11" s="23"/>
      <c r="V11" s="12"/>
      <c r="W11" s="143">
        <f t="shared" ref="W11:W17" si="3">SUM(Y11:AI11)</f>
        <v>242223.89</v>
      </c>
      <c r="X11" s="69"/>
      <c r="Y11" s="69"/>
      <c r="Z11" s="69"/>
      <c r="AA11" s="69"/>
      <c r="AB11" s="69"/>
      <c r="AC11" s="5">
        <v>82319.89</v>
      </c>
      <c r="AD11" s="5">
        <v>159904</v>
      </c>
      <c r="AE11" s="14"/>
      <c r="AF11" s="25"/>
      <c r="AG11" s="25"/>
      <c r="AH11" s="25"/>
      <c r="AI11" s="25"/>
      <c r="AJ11" s="25"/>
      <c r="AK11" s="25"/>
      <c r="AL11" s="25"/>
      <c r="AM11" s="25"/>
      <c r="AN11" s="25"/>
    </row>
    <row r="12" spans="1:41" ht="32.25" customHeight="1">
      <c r="A12" s="142">
        <f t="shared" si="1"/>
        <v>3</v>
      </c>
      <c r="B12" s="99" t="s">
        <v>37</v>
      </c>
      <c r="C12" s="143">
        <f t="shared" si="0"/>
        <v>711464.3899999999</v>
      </c>
      <c r="D12" s="143">
        <f t="shared" si="2"/>
        <v>0</v>
      </c>
      <c r="E12" s="23"/>
      <c r="F12" s="23"/>
      <c r="G12" s="23"/>
      <c r="H12" s="23"/>
      <c r="I12" s="23"/>
      <c r="J12" s="23"/>
      <c r="K12" s="23"/>
      <c r="L12" s="23"/>
      <c r="M12" s="12"/>
      <c r="N12" s="23"/>
      <c r="O12" s="34"/>
      <c r="P12" s="23"/>
      <c r="Q12" s="79"/>
      <c r="R12" s="23"/>
      <c r="S12" s="23"/>
      <c r="T12" s="79"/>
      <c r="U12" s="23"/>
      <c r="V12" s="12"/>
      <c r="W12" s="143">
        <f t="shared" si="3"/>
        <v>711464.3899999999</v>
      </c>
      <c r="X12" s="69"/>
      <c r="Y12" s="69"/>
      <c r="Z12" s="69"/>
      <c r="AA12" s="69"/>
      <c r="AB12" s="69"/>
      <c r="AC12" s="5">
        <v>92072.78</v>
      </c>
      <c r="AD12" s="5">
        <v>175265.44</v>
      </c>
      <c r="AE12" s="14"/>
      <c r="AF12" s="25">
        <v>444126.17</v>
      </c>
      <c r="AG12" s="25"/>
      <c r="AH12" s="25"/>
      <c r="AI12" s="25"/>
      <c r="AJ12" s="25"/>
      <c r="AK12" s="25"/>
      <c r="AL12" s="25"/>
      <c r="AM12" s="25"/>
      <c r="AN12" s="25">
        <v>129.21</v>
      </c>
    </row>
    <row r="13" spans="1:41" ht="32.25" customHeight="1">
      <c r="A13" s="142">
        <f t="shared" si="1"/>
        <v>4</v>
      </c>
      <c r="B13" s="99" t="s">
        <v>38</v>
      </c>
      <c r="C13" s="143">
        <f t="shared" si="0"/>
        <v>748552.12</v>
      </c>
      <c r="D13" s="143">
        <f t="shared" si="2"/>
        <v>0</v>
      </c>
      <c r="E13" s="23"/>
      <c r="F13" s="23"/>
      <c r="G13" s="23"/>
      <c r="H13" s="23"/>
      <c r="I13" s="23"/>
      <c r="J13" s="23"/>
      <c r="K13" s="23"/>
      <c r="L13" s="23"/>
      <c r="M13" s="12"/>
      <c r="N13" s="23"/>
      <c r="O13" s="34"/>
      <c r="P13" s="23"/>
      <c r="Q13" s="79"/>
      <c r="R13" s="23"/>
      <c r="S13" s="23"/>
      <c r="T13" s="79"/>
      <c r="U13" s="23"/>
      <c r="V13" s="12"/>
      <c r="W13" s="143">
        <f t="shared" si="3"/>
        <v>748552.12</v>
      </c>
      <c r="X13" s="69"/>
      <c r="Y13" s="69"/>
      <c r="Z13" s="69"/>
      <c r="AA13" s="69"/>
      <c r="AB13" s="69"/>
      <c r="AC13" s="5">
        <v>97858.82</v>
      </c>
      <c r="AD13" s="5">
        <v>184378.81</v>
      </c>
      <c r="AE13" s="14"/>
      <c r="AF13" s="25">
        <v>466314.49</v>
      </c>
      <c r="AG13" s="25"/>
      <c r="AH13" s="25"/>
      <c r="AI13" s="25"/>
      <c r="AJ13" s="25"/>
      <c r="AK13" s="25"/>
      <c r="AL13" s="25"/>
      <c r="AM13" s="25"/>
      <c r="AN13" s="25">
        <v>136.80000000000001</v>
      </c>
    </row>
    <row r="14" spans="1:41" ht="32.25" customHeight="1">
      <c r="A14" s="142">
        <f t="shared" si="1"/>
        <v>5</v>
      </c>
      <c r="B14" s="99" t="s">
        <v>39</v>
      </c>
      <c r="C14" s="143">
        <f t="shared" si="0"/>
        <v>278789.32</v>
      </c>
      <c r="D14" s="143">
        <f t="shared" si="2"/>
        <v>0</v>
      </c>
      <c r="E14" s="23"/>
      <c r="F14" s="23"/>
      <c r="G14" s="23"/>
      <c r="H14" s="23"/>
      <c r="I14" s="23"/>
      <c r="J14" s="23"/>
      <c r="K14" s="23"/>
      <c r="L14" s="23"/>
      <c r="M14" s="12"/>
      <c r="N14" s="23"/>
      <c r="O14" s="34"/>
      <c r="P14" s="23"/>
      <c r="Q14" s="79"/>
      <c r="R14" s="23"/>
      <c r="S14" s="23"/>
      <c r="T14" s="79"/>
      <c r="U14" s="23"/>
      <c r="V14" s="12"/>
      <c r="W14" s="143">
        <f t="shared" si="3"/>
        <v>278789.32</v>
      </c>
      <c r="X14" s="69"/>
      <c r="Y14" s="69"/>
      <c r="Z14" s="69"/>
      <c r="AA14" s="69"/>
      <c r="AB14" s="69"/>
      <c r="AC14" s="5">
        <v>96519.71</v>
      </c>
      <c r="AD14" s="5">
        <v>182269.61</v>
      </c>
      <c r="AE14" s="14"/>
      <c r="AF14" s="25"/>
      <c r="AG14" s="25"/>
      <c r="AH14" s="25"/>
      <c r="AI14" s="25"/>
      <c r="AJ14" s="25"/>
      <c r="AK14" s="25"/>
      <c r="AL14" s="25"/>
      <c r="AM14" s="25"/>
      <c r="AN14" s="25"/>
    </row>
    <row r="15" spans="1:41" ht="32.25" customHeight="1">
      <c r="A15" s="142">
        <f t="shared" ref="A15:A17" si="4">A14+1</f>
        <v>6</v>
      </c>
      <c r="B15" s="99" t="s">
        <v>40</v>
      </c>
      <c r="C15" s="143">
        <f t="shared" si="0"/>
        <v>609238.25</v>
      </c>
      <c r="D15" s="143">
        <f t="shared" si="2"/>
        <v>0</v>
      </c>
      <c r="E15" s="23"/>
      <c r="F15" s="23"/>
      <c r="G15" s="23"/>
      <c r="H15" s="23"/>
      <c r="I15" s="23"/>
      <c r="J15" s="23"/>
      <c r="K15" s="23"/>
      <c r="L15" s="23"/>
      <c r="M15" s="12"/>
      <c r="N15" s="23"/>
      <c r="O15" s="34"/>
      <c r="P15" s="23"/>
      <c r="Q15" s="79"/>
      <c r="R15" s="23"/>
      <c r="S15" s="23"/>
      <c r="T15" s="79"/>
      <c r="U15" s="23"/>
      <c r="V15" s="12"/>
      <c r="W15" s="143">
        <f t="shared" si="3"/>
        <v>609238.25</v>
      </c>
      <c r="X15" s="69"/>
      <c r="Y15" s="69"/>
      <c r="Z15" s="69"/>
      <c r="AA15" s="69"/>
      <c r="AB15" s="69"/>
      <c r="AC15" s="5">
        <v>76124.539999999994</v>
      </c>
      <c r="AD15" s="5">
        <v>150145.93</v>
      </c>
      <c r="AE15" s="14"/>
      <c r="AF15" s="25">
        <v>382967.78</v>
      </c>
      <c r="AG15" s="25"/>
      <c r="AH15" s="25"/>
      <c r="AI15" s="25"/>
      <c r="AJ15" s="25"/>
      <c r="AK15" s="25"/>
      <c r="AL15" s="25"/>
      <c r="AM15" s="25"/>
      <c r="AN15" s="25">
        <v>132.75</v>
      </c>
    </row>
    <row r="16" spans="1:41" ht="32.25" customHeight="1">
      <c r="A16" s="142">
        <f t="shared" si="4"/>
        <v>7</v>
      </c>
      <c r="B16" s="99" t="s">
        <v>41</v>
      </c>
      <c r="C16" s="143">
        <f t="shared" si="0"/>
        <v>365928.24</v>
      </c>
      <c r="D16" s="143">
        <f t="shared" si="2"/>
        <v>0</v>
      </c>
      <c r="E16" s="23"/>
      <c r="F16" s="23"/>
      <c r="G16" s="23"/>
      <c r="H16" s="23"/>
      <c r="I16" s="23"/>
      <c r="J16" s="23"/>
      <c r="K16" s="23"/>
      <c r="L16" s="23"/>
      <c r="M16" s="12"/>
      <c r="N16" s="23"/>
      <c r="O16" s="34"/>
      <c r="P16" s="23"/>
      <c r="Q16" s="79"/>
      <c r="R16" s="23"/>
      <c r="S16" s="23"/>
      <c r="T16" s="79"/>
      <c r="U16" s="23"/>
      <c r="V16" s="12"/>
      <c r="W16" s="143">
        <f t="shared" si="3"/>
        <v>365928.24</v>
      </c>
      <c r="X16" s="69"/>
      <c r="Y16" s="69">
        <v>106352.3</v>
      </c>
      <c r="Z16" s="69"/>
      <c r="AA16" s="69">
        <v>116780.94</v>
      </c>
      <c r="AB16" s="69">
        <v>142795</v>
      </c>
      <c r="AC16" s="5"/>
      <c r="AD16" s="5"/>
      <c r="AE16" s="14"/>
      <c r="AF16" s="25"/>
      <c r="AG16" s="25"/>
      <c r="AH16" s="25"/>
      <c r="AI16" s="25"/>
      <c r="AJ16" s="25"/>
      <c r="AK16" s="25"/>
      <c r="AL16" s="25"/>
      <c r="AM16" s="25"/>
      <c r="AN16" s="25"/>
    </row>
    <row r="17" spans="1:40" ht="32.25" customHeight="1">
      <c r="A17" s="142">
        <f t="shared" si="4"/>
        <v>8</v>
      </c>
      <c r="B17" s="99" t="s">
        <v>42</v>
      </c>
      <c r="C17" s="143">
        <f t="shared" si="0"/>
        <v>673673.48</v>
      </c>
      <c r="D17" s="143">
        <f t="shared" si="2"/>
        <v>0</v>
      </c>
      <c r="E17" s="23"/>
      <c r="F17" s="23"/>
      <c r="G17" s="23"/>
      <c r="H17" s="23"/>
      <c r="I17" s="23"/>
      <c r="J17" s="23"/>
      <c r="K17" s="23"/>
      <c r="L17" s="23"/>
      <c r="M17" s="12"/>
      <c r="N17" s="23"/>
      <c r="O17" s="34"/>
      <c r="P17" s="23"/>
      <c r="Q17" s="79"/>
      <c r="R17" s="23"/>
      <c r="S17" s="23"/>
      <c r="T17" s="79"/>
      <c r="U17" s="23"/>
      <c r="V17" s="12"/>
      <c r="W17" s="143">
        <f t="shared" si="3"/>
        <v>673673.48</v>
      </c>
      <c r="X17" s="69"/>
      <c r="Y17" s="69">
        <v>108230.2</v>
      </c>
      <c r="Z17" s="69"/>
      <c r="AA17" s="69"/>
      <c r="AB17" s="69"/>
      <c r="AC17" s="5"/>
      <c r="AD17" s="5"/>
      <c r="AE17" s="14"/>
      <c r="AF17" s="25">
        <v>565443.28</v>
      </c>
      <c r="AG17" s="25"/>
      <c r="AH17" s="25"/>
      <c r="AI17" s="25"/>
      <c r="AJ17" s="25"/>
      <c r="AK17" s="25"/>
      <c r="AL17" s="25"/>
      <c r="AM17" s="25"/>
      <c r="AN17" s="25"/>
    </row>
    <row r="18" spans="1:40" ht="32.25" customHeight="1">
      <c r="A18" s="142">
        <f t="shared" ref="A18:A50" si="5">A17+1</f>
        <v>9</v>
      </c>
      <c r="B18" s="99" t="s">
        <v>170</v>
      </c>
      <c r="C18" s="143">
        <f t="shared" si="0"/>
        <v>105222</v>
      </c>
      <c r="D18" s="143">
        <f t="shared" ref="D18:D32" si="6">E18+F18+G18+H18+I18</f>
        <v>0</v>
      </c>
      <c r="E18" s="23"/>
      <c r="F18" s="23"/>
      <c r="G18" s="23"/>
      <c r="H18" s="23"/>
      <c r="I18" s="23"/>
      <c r="J18" s="23"/>
      <c r="K18" s="23"/>
      <c r="L18" s="23"/>
      <c r="M18" s="12">
        <v>13</v>
      </c>
      <c r="N18" s="23">
        <f>M18*8094</f>
        <v>105222</v>
      </c>
      <c r="O18" s="34"/>
      <c r="P18" s="23"/>
      <c r="Q18" s="79"/>
      <c r="R18" s="23"/>
      <c r="S18" s="23"/>
      <c r="T18" s="79"/>
      <c r="U18" s="23"/>
      <c r="V18" s="12"/>
      <c r="W18" s="143"/>
      <c r="X18" s="69"/>
      <c r="Y18" s="69"/>
      <c r="Z18" s="69"/>
      <c r="AA18" s="69"/>
      <c r="AB18" s="69"/>
      <c r="AC18" s="5"/>
      <c r="AD18" s="5"/>
      <c r="AE18" s="14"/>
      <c r="AF18" s="25"/>
      <c r="AG18" s="25"/>
      <c r="AH18" s="25"/>
      <c r="AI18" s="25"/>
      <c r="AJ18" s="25"/>
      <c r="AK18" s="25"/>
      <c r="AL18" s="25"/>
      <c r="AM18" s="25"/>
      <c r="AN18" s="25"/>
    </row>
    <row r="19" spans="1:40" ht="32.25" customHeight="1">
      <c r="A19" s="142">
        <f t="shared" si="5"/>
        <v>10</v>
      </c>
      <c r="B19" s="99" t="s">
        <v>43</v>
      </c>
      <c r="C19" s="143">
        <f t="shared" si="0"/>
        <v>549169.19000000006</v>
      </c>
      <c r="D19" s="143">
        <f t="shared" si="6"/>
        <v>0</v>
      </c>
      <c r="E19" s="23"/>
      <c r="F19" s="23"/>
      <c r="G19" s="23"/>
      <c r="H19" s="23"/>
      <c r="I19" s="23"/>
      <c r="J19" s="23"/>
      <c r="K19" s="23"/>
      <c r="L19" s="23"/>
      <c r="M19" s="12"/>
      <c r="N19" s="23"/>
      <c r="O19" s="34"/>
      <c r="P19" s="23"/>
      <c r="Q19" s="79"/>
      <c r="R19" s="23"/>
      <c r="S19" s="23"/>
      <c r="T19" s="79"/>
      <c r="U19" s="23"/>
      <c r="V19" s="12"/>
      <c r="W19" s="143">
        <f>SUM(Y19:AI19)</f>
        <v>549169.19000000006</v>
      </c>
      <c r="X19" s="69"/>
      <c r="Y19" s="69"/>
      <c r="Z19" s="69"/>
      <c r="AA19" s="69"/>
      <c r="AB19" s="69"/>
      <c r="AC19" s="5"/>
      <c r="AD19" s="5">
        <v>148681.42000000001</v>
      </c>
      <c r="AE19" s="14"/>
      <c r="AF19" s="25">
        <v>400487.77</v>
      </c>
      <c r="AG19" s="25"/>
      <c r="AH19" s="25"/>
      <c r="AI19" s="25"/>
      <c r="AJ19" s="25"/>
      <c r="AK19" s="25"/>
      <c r="AL19" s="25"/>
      <c r="AM19" s="25"/>
      <c r="AN19" s="25"/>
    </row>
    <row r="20" spans="1:40" ht="32.25" customHeight="1">
      <c r="A20" s="142">
        <f t="shared" si="5"/>
        <v>11</v>
      </c>
      <c r="B20" s="99" t="s">
        <v>44</v>
      </c>
      <c r="C20" s="143">
        <f t="shared" si="0"/>
        <v>549169.19000000006</v>
      </c>
      <c r="D20" s="143">
        <f t="shared" si="6"/>
        <v>0</v>
      </c>
      <c r="E20" s="23"/>
      <c r="F20" s="23"/>
      <c r="G20" s="23"/>
      <c r="H20" s="23"/>
      <c r="I20" s="23"/>
      <c r="J20" s="23"/>
      <c r="K20" s="23"/>
      <c r="L20" s="23"/>
      <c r="M20" s="12"/>
      <c r="N20" s="23"/>
      <c r="O20" s="34"/>
      <c r="P20" s="23"/>
      <c r="Q20" s="79"/>
      <c r="R20" s="23"/>
      <c r="S20" s="23"/>
      <c r="T20" s="79"/>
      <c r="U20" s="23"/>
      <c r="V20" s="12"/>
      <c r="W20" s="143">
        <f>SUM(Y20:AI20)</f>
        <v>549169.19000000006</v>
      </c>
      <c r="X20" s="69"/>
      <c r="Y20" s="69"/>
      <c r="Z20" s="69"/>
      <c r="AA20" s="69"/>
      <c r="AB20" s="69"/>
      <c r="AC20" s="5"/>
      <c r="AD20" s="5">
        <v>148681.42000000001</v>
      </c>
      <c r="AE20" s="14"/>
      <c r="AF20" s="25">
        <v>400487.77</v>
      </c>
      <c r="AG20" s="25"/>
      <c r="AH20" s="25"/>
      <c r="AI20" s="25"/>
      <c r="AJ20" s="25"/>
      <c r="AK20" s="25"/>
      <c r="AL20" s="25"/>
      <c r="AM20" s="25"/>
      <c r="AN20" s="25"/>
    </row>
    <row r="21" spans="1:40" ht="32.25" customHeight="1">
      <c r="A21" s="142">
        <f t="shared" si="5"/>
        <v>12</v>
      </c>
      <c r="B21" s="99" t="s">
        <v>45</v>
      </c>
      <c r="C21" s="143">
        <f t="shared" si="0"/>
        <v>548318.76</v>
      </c>
      <c r="D21" s="143">
        <f t="shared" si="6"/>
        <v>0</v>
      </c>
      <c r="E21" s="23"/>
      <c r="F21" s="23"/>
      <c r="G21" s="23"/>
      <c r="H21" s="23"/>
      <c r="I21" s="23"/>
      <c r="J21" s="23"/>
      <c r="K21" s="23"/>
      <c r="L21" s="23"/>
      <c r="M21" s="12"/>
      <c r="N21" s="23"/>
      <c r="O21" s="34"/>
      <c r="P21" s="23"/>
      <c r="Q21" s="79"/>
      <c r="R21" s="23"/>
      <c r="S21" s="23"/>
      <c r="T21" s="79"/>
      <c r="U21" s="23"/>
      <c r="V21" s="12"/>
      <c r="W21" s="143">
        <f>SUM(Y21:AI21)</f>
        <v>548318.76</v>
      </c>
      <c r="X21" s="69"/>
      <c r="Y21" s="69"/>
      <c r="Z21" s="69"/>
      <c r="AA21" s="69"/>
      <c r="AB21" s="69"/>
      <c r="AC21" s="5"/>
      <c r="AD21" s="5">
        <v>148442.64000000001</v>
      </c>
      <c r="AE21" s="14"/>
      <c r="AF21" s="25">
        <v>399876.12</v>
      </c>
      <c r="AG21" s="25"/>
      <c r="AH21" s="25"/>
      <c r="AI21" s="25"/>
      <c r="AJ21" s="25"/>
      <c r="AK21" s="25"/>
      <c r="AL21" s="25"/>
      <c r="AM21" s="25"/>
      <c r="AN21" s="25"/>
    </row>
    <row r="22" spans="1:40" ht="32.25" customHeight="1">
      <c r="A22" s="142">
        <f t="shared" si="5"/>
        <v>13</v>
      </c>
      <c r="B22" s="99" t="s">
        <v>46</v>
      </c>
      <c r="C22" s="143">
        <f t="shared" si="0"/>
        <v>549169.19000000006</v>
      </c>
      <c r="D22" s="143">
        <f t="shared" si="6"/>
        <v>0</v>
      </c>
      <c r="E22" s="23"/>
      <c r="F22" s="23"/>
      <c r="G22" s="23"/>
      <c r="H22" s="23"/>
      <c r="I22" s="23"/>
      <c r="J22" s="23"/>
      <c r="K22" s="23"/>
      <c r="L22" s="23"/>
      <c r="M22" s="12"/>
      <c r="N22" s="23"/>
      <c r="O22" s="34"/>
      <c r="P22" s="23"/>
      <c r="Q22" s="79"/>
      <c r="R22" s="23"/>
      <c r="S22" s="23"/>
      <c r="T22" s="79"/>
      <c r="U22" s="23"/>
      <c r="V22" s="12"/>
      <c r="W22" s="143">
        <f>SUM(Y22:AI22)</f>
        <v>549169.19000000006</v>
      </c>
      <c r="X22" s="69"/>
      <c r="Y22" s="69"/>
      <c r="Z22" s="69"/>
      <c r="AA22" s="69"/>
      <c r="AB22" s="69"/>
      <c r="AC22" s="5"/>
      <c r="AD22" s="5">
        <v>148681.42000000001</v>
      </c>
      <c r="AE22" s="14"/>
      <c r="AF22" s="25">
        <v>400487.77</v>
      </c>
      <c r="AG22" s="25"/>
      <c r="AH22" s="25"/>
      <c r="AI22" s="25"/>
      <c r="AJ22" s="25"/>
      <c r="AK22" s="25"/>
      <c r="AL22" s="25"/>
      <c r="AM22" s="25"/>
      <c r="AN22" s="25"/>
    </row>
    <row r="23" spans="1:40" ht="32.25" customHeight="1">
      <c r="A23" s="137">
        <f t="shared" si="5"/>
        <v>14</v>
      </c>
      <c r="B23" s="99" t="s">
        <v>47</v>
      </c>
      <c r="C23" s="126">
        <f t="shared" si="0"/>
        <v>130000</v>
      </c>
      <c r="D23" s="126">
        <f t="shared" si="6"/>
        <v>0</v>
      </c>
      <c r="E23" s="23"/>
      <c r="F23" s="23"/>
      <c r="G23" s="23"/>
      <c r="H23" s="23"/>
      <c r="I23" s="23"/>
      <c r="J23" s="23"/>
      <c r="K23" s="23"/>
      <c r="L23" s="23"/>
      <c r="M23" s="12"/>
      <c r="N23" s="23"/>
      <c r="O23" s="34"/>
      <c r="P23" s="23"/>
      <c r="Q23" s="79"/>
      <c r="R23" s="23"/>
      <c r="S23" s="23"/>
      <c r="T23" s="79"/>
      <c r="U23" s="23"/>
      <c r="V23" s="12"/>
      <c r="W23" s="126">
        <v>130000</v>
      </c>
      <c r="X23" s="69"/>
      <c r="Y23" s="69"/>
      <c r="Z23" s="69"/>
      <c r="AA23" s="69"/>
      <c r="AB23" s="69"/>
      <c r="AC23" s="5"/>
      <c r="AD23" s="5"/>
      <c r="AE23" s="14"/>
      <c r="AF23" s="25"/>
      <c r="AG23" s="25"/>
      <c r="AH23" s="25"/>
      <c r="AI23" s="25"/>
      <c r="AJ23" s="25"/>
      <c r="AK23" s="25"/>
      <c r="AL23" s="25"/>
      <c r="AM23" s="25"/>
      <c r="AN23" s="25"/>
    </row>
    <row r="24" spans="1:40" ht="32.25" customHeight="1">
      <c r="A24" s="137">
        <f t="shared" si="5"/>
        <v>15</v>
      </c>
      <c r="B24" s="99" t="s">
        <v>48</v>
      </c>
      <c r="C24" s="126">
        <f t="shared" si="0"/>
        <v>105271.66</v>
      </c>
      <c r="D24" s="126">
        <f t="shared" si="6"/>
        <v>0</v>
      </c>
      <c r="E24" s="23"/>
      <c r="F24" s="23"/>
      <c r="G24" s="23"/>
      <c r="H24" s="23"/>
      <c r="I24" s="23"/>
      <c r="J24" s="23"/>
      <c r="K24" s="23"/>
      <c r="L24" s="23"/>
      <c r="M24" s="12"/>
      <c r="N24" s="23"/>
      <c r="O24" s="34"/>
      <c r="P24" s="23"/>
      <c r="Q24" s="79"/>
      <c r="R24" s="23"/>
      <c r="S24" s="23"/>
      <c r="T24" s="79"/>
      <c r="U24" s="23"/>
      <c r="V24" s="12"/>
      <c r="W24" s="126">
        <f t="shared" ref="W24:W29" si="7">SUM(Y24:AI24)</f>
        <v>105271.66</v>
      </c>
      <c r="X24" s="69"/>
      <c r="Y24" s="69">
        <v>105271.66</v>
      </c>
      <c r="Z24" s="69"/>
      <c r="AA24" s="69"/>
      <c r="AB24" s="69"/>
      <c r="AC24" s="5"/>
      <c r="AD24" s="5"/>
      <c r="AE24" s="14"/>
      <c r="AF24" s="25"/>
      <c r="AG24" s="25"/>
      <c r="AH24" s="25"/>
      <c r="AI24" s="25"/>
      <c r="AJ24" s="25"/>
      <c r="AK24" s="25"/>
      <c r="AL24" s="25"/>
      <c r="AM24" s="25"/>
      <c r="AN24" s="25"/>
    </row>
    <row r="25" spans="1:40" ht="32.25" customHeight="1">
      <c r="A25" s="137">
        <f t="shared" si="5"/>
        <v>16</v>
      </c>
      <c r="B25" s="99" t="s">
        <v>49</v>
      </c>
      <c r="C25" s="126">
        <f t="shared" si="0"/>
        <v>495935.56</v>
      </c>
      <c r="D25" s="126">
        <f t="shared" si="6"/>
        <v>0</v>
      </c>
      <c r="E25" s="23"/>
      <c r="F25" s="23"/>
      <c r="G25" s="23"/>
      <c r="H25" s="23"/>
      <c r="I25" s="23"/>
      <c r="J25" s="23"/>
      <c r="K25" s="23"/>
      <c r="L25" s="23"/>
      <c r="M25" s="12"/>
      <c r="N25" s="23"/>
      <c r="O25" s="34"/>
      <c r="P25" s="23"/>
      <c r="Q25" s="79"/>
      <c r="R25" s="23"/>
      <c r="S25" s="23"/>
      <c r="T25" s="79"/>
      <c r="U25" s="23"/>
      <c r="V25" s="12"/>
      <c r="W25" s="126">
        <f t="shared" si="7"/>
        <v>495935.56</v>
      </c>
      <c r="X25" s="69"/>
      <c r="Y25" s="69"/>
      <c r="Z25" s="69"/>
      <c r="AA25" s="69"/>
      <c r="AB25" s="69"/>
      <c r="AC25" s="5"/>
      <c r="AD25" s="5">
        <v>495935.56</v>
      </c>
      <c r="AE25" s="14"/>
      <c r="AF25" s="25"/>
      <c r="AG25" s="25"/>
      <c r="AH25" s="25"/>
      <c r="AI25" s="25"/>
      <c r="AJ25" s="25"/>
      <c r="AK25" s="25"/>
      <c r="AL25" s="25"/>
      <c r="AM25" s="25"/>
      <c r="AN25" s="25"/>
    </row>
    <row r="26" spans="1:40" ht="32.25" customHeight="1">
      <c r="A26" s="137">
        <f t="shared" si="5"/>
        <v>17</v>
      </c>
      <c r="B26" s="99" t="s">
        <v>50</v>
      </c>
      <c r="C26" s="126">
        <f t="shared" si="0"/>
        <v>756961.27</v>
      </c>
      <c r="D26" s="126">
        <f t="shared" si="6"/>
        <v>0</v>
      </c>
      <c r="E26" s="23"/>
      <c r="F26" s="23"/>
      <c r="G26" s="23"/>
      <c r="H26" s="23"/>
      <c r="I26" s="23"/>
      <c r="J26" s="23"/>
      <c r="K26" s="23"/>
      <c r="L26" s="23"/>
      <c r="M26" s="12"/>
      <c r="N26" s="23"/>
      <c r="O26" s="34"/>
      <c r="P26" s="23"/>
      <c r="Q26" s="79"/>
      <c r="R26" s="23"/>
      <c r="S26" s="23"/>
      <c r="T26" s="79"/>
      <c r="U26" s="23"/>
      <c r="V26" s="12"/>
      <c r="W26" s="126">
        <f t="shared" si="7"/>
        <v>756961.27</v>
      </c>
      <c r="X26" s="69"/>
      <c r="Y26" s="69"/>
      <c r="Z26" s="69"/>
      <c r="AA26" s="69"/>
      <c r="AB26" s="69"/>
      <c r="AC26" s="5"/>
      <c r="AD26" s="5">
        <v>207022.98</v>
      </c>
      <c r="AE26" s="14"/>
      <c r="AF26" s="25">
        <v>549938.29</v>
      </c>
      <c r="AG26" s="25"/>
      <c r="AH26" s="25"/>
      <c r="AI26" s="25"/>
      <c r="AJ26" s="25"/>
      <c r="AK26" s="25"/>
      <c r="AL26" s="25"/>
      <c r="AM26" s="25"/>
      <c r="AN26" s="25"/>
    </row>
    <row r="27" spans="1:40" ht="32.25" customHeight="1">
      <c r="A27" s="137">
        <f t="shared" si="5"/>
        <v>18</v>
      </c>
      <c r="B27" s="99" t="s">
        <v>51</v>
      </c>
      <c r="C27" s="126">
        <f t="shared" si="0"/>
        <v>783892.03</v>
      </c>
      <c r="D27" s="126">
        <f t="shared" si="6"/>
        <v>0</v>
      </c>
      <c r="E27" s="23"/>
      <c r="F27" s="23"/>
      <c r="G27" s="23"/>
      <c r="H27" s="23"/>
      <c r="I27" s="23"/>
      <c r="J27" s="23"/>
      <c r="K27" s="23"/>
      <c r="L27" s="23"/>
      <c r="M27" s="12"/>
      <c r="N27" s="23"/>
      <c r="O27" s="34"/>
      <c r="P27" s="23"/>
      <c r="Q27" s="79"/>
      <c r="R27" s="23"/>
      <c r="S27" s="23"/>
      <c r="T27" s="79"/>
      <c r="U27" s="23"/>
      <c r="V27" s="12"/>
      <c r="W27" s="126">
        <f t="shared" si="7"/>
        <v>783892.03</v>
      </c>
      <c r="X27" s="69"/>
      <c r="Y27" s="69"/>
      <c r="Z27" s="69"/>
      <c r="AA27" s="69"/>
      <c r="AB27" s="69"/>
      <c r="AC27" s="5"/>
      <c r="AD27" s="5">
        <v>214584.3</v>
      </c>
      <c r="AE27" s="14"/>
      <c r="AF27" s="25">
        <v>569307.73</v>
      </c>
      <c r="AG27" s="25"/>
      <c r="AH27" s="25"/>
      <c r="AI27" s="25"/>
      <c r="AJ27" s="25"/>
      <c r="AK27" s="25"/>
      <c r="AL27" s="25"/>
      <c r="AM27" s="25"/>
      <c r="AN27" s="25"/>
    </row>
    <row r="28" spans="1:40" ht="32.25" customHeight="1">
      <c r="A28" s="137">
        <f t="shared" si="5"/>
        <v>19</v>
      </c>
      <c r="B28" s="99" t="s">
        <v>52</v>
      </c>
      <c r="C28" s="126">
        <f t="shared" si="0"/>
        <v>219816.46000000002</v>
      </c>
      <c r="D28" s="126">
        <f t="shared" si="6"/>
        <v>0</v>
      </c>
      <c r="E28" s="23"/>
      <c r="F28" s="23"/>
      <c r="G28" s="23"/>
      <c r="H28" s="23"/>
      <c r="I28" s="23"/>
      <c r="J28" s="23"/>
      <c r="K28" s="23"/>
      <c r="L28" s="23"/>
      <c r="M28" s="12"/>
      <c r="N28" s="23"/>
      <c r="O28" s="34"/>
      <c r="P28" s="23"/>
      <c r="Q28" s="79"/>
      <c r="R28" s="23"/>
      <c r="S28" s="23"/>
      <c r="T28" s="79"/>
      <c r="U28" s="23"/>
      <c r="V28" s="12"/>
      <c r="W28" s="126">
        <f t="shared" si="7"/>
        <v>219816.46000000002</v>
      </c>
      <c r="X28" s="69"/>
      <c r="Y28" s="69">
        <v>105228.88</v>
      </c>
      <c r="Z28" s="69">
        <v>114587.58</v>
      </c>
      <c r="AA28" s="69"/>
      <c r="AB28" s="69"/>
      <c r="AC28" s="5"/>
      <c r="AD28" s="5"/>
      <c r="AE28" s="14"/>
      <c r="AF28" s="25"/>
      <c r="AG28" s="25"/>
      <c r="AH28" s="25"/>
      <c r="AI28" s="25"/>
      <c r="AJ28" s="25"/>
      <c r="AK28" s="25"/>
      <c r="AL28" s="25"/>
      <c r="AM28" s="25"/>
      <c r="AN28" s="25"/>
    </row>
    <row r="29" spans="1:40" ht="32.25" customHeight="1">
      <c r="A29" s="137">
        <f t="shared" si="5"/>
        <v>20</v>
      </c>
      <c r="B29" s="99" t="s">
        <v>53</v>
      </c>
      <c r="C29" s="126">
        <f t="shared" si="0"/>
        <v>231370.32</v>
      </c>
      <c r="D29" s="126">
        <f t="shared" si="6"/>
        <v>0</v>
      </c>
      <c r="E29" s="23"/>
      <c r="F29" s="23"/>
      <c r="G29" s="23"/>
      <c r="H29" s="23"/>
      <c r="I29" s="23"/>
      <c r="J29" s="23"/>
      <c r="K29" s="23"/>
      <c r="L29" s="23"/>
      <c r="M29" s="12"/>
      <c r="N29" s="23"/>
      <c r="O29" s="34"/>
      <c r="P29" s="23"/>
      <c r="Q29" s="79"/>
      <c r="R29" s="23"/>
      <c r="S29" s="23"/>
      <c r="T29" s="79"/>
      <c r="U29" s="23"/>
      <c r="V29" s="12"/>
      <c r="W29" s="126">
        <f t="shared" si="7"/>
        <v>231370.32</v>
      </c>
      <c r="X29" s="69"/>
      <c r="Y29" s="69"/>
      <c r="Z29" s="69"/>
      <c r="AA29" s="69"/>
      <c r="AB29" s="69"/>
      <c r="AC29" s="5">
        <v>231370.32</v>
      </c>
      <c r="AD29" s="5"/>
      <c r="AE29" s="14"/>
      <c r="AF29" s="25"/>
      <c r="AG29" s="25"/>
      <c r="AH29" s="25"/>
      <c r="AI29" s="25"/>
      <c r="AJ29" s="25"/>
      <c r="AK29" s="25"/>
      <c r="AL29" s="25"/>
      <c r="AM29" s="25"/>
      <c r="AN29" s="25"/>
    </row>
    <row r="30" spans="1:40" ht="32.25" customHeight="1">
      <c r="A30" s="142">
        <f t="shared" si="5"/>
        <v>21</v>
      </c>
      <c r="B30" s="99" t="s">
        <v>54</v>
      </c>
      <c r="C30" s="143">
        <f t="shared" si="0"/>
        <v>130000</v>
      </c>
      <c r="D30" s="143">
        <f t="shared" si="6"/>
        <v>0</v>
      </c>
      <c r="E30" s="23"/>
      <c r="F30" s="23"/>
      <c r="G30" s="23"/>
      <c r="H30" s="23"/>
      <c r="I30" s="23"/>
      <c r="J30" s="23"/>
      <c r="K30" s="23"/>
      <c r="L30" s="23"/>
      <c r="M30" s="12"/>
      <c r="N30" s="23"/>
      <c r="O30" s="34"/>
      <c r="P30" s="23"/>
      <c r="Q30" s="79"/>
      <c r="R30" s="23"/>
      <c r="S30" s="23"/>
      <c r="T30" s="79"/>
      <c r="U30" s="23"/>
      <c r="V30" s="12"/>
      <c r="W30" s="143">
        <v>130000</v>
      </c>
      <c r="X30" s="69"/>
      <c r="Y30" s="69"/>
      <c r="Z30" s="69"/>
      <c r="AA30" s="69"/>
      <c r="AB30" s="69"/>
      <c r="AC30" s="5"/>
      <c r="AD30" s="5"/>
      <c r="AE30" s="14"/>
      <c r="AF30" s="25"/>
      <c r="AG30" s="25"/>
      <c r="AH30" s="25"/>
      <c r="AI30" s="25"/>
      <c r="AJ30" s="25"/>
      <c r="AK30" s="25"/>
      <c r="AL30" s="25"/>
      <c r="AM30" s="25"/>
      <c r="AN30" s="25"/>
    </row>
    <row r="31" spans="1:40" ht="32.25" customHeight="1">
      <c r="A31" s="142">
        <f t="shared" si="5"/>
        <v>22</v>
      </c>
      <c r="B31" s="99" t="s">
        <v>55</v>
      </c>
      <c r="C31" s="143">
        <f t="shared" si="0"/>
        <v>199232.96</v>
      </c>
      <c r="D31" s="143">
        <f t="shared" si="6"/>
        <v>0</v>
      </c>
      <c r="E31" s="23"/>
      <c r="F31" s="23"/>
      <c r="G31" s="23"/>
      <c r="H31" s="23"/>
      <c r="I31" s="23"/>
      <c r="J31" s="23"/>
      <c r="K31" s="23"/>
      <c r="L31" s="23"/>
      <c r="M31" s="12"/>
      <c r="N31" s="23"/>
      <c r="O31" s="34"/>
      <c r="P31" s="23"/>
      <c r="Q31" s="79"/>
      <c r="R31" s="23"/>
      <c r="S31" s="23"/>
      <c r="T31" s="79"/>
      <c r="U31" s="23"/>
      <c r="V31" s="12"/>
      <c r="W31" s="143">
        <f>SUM(Y31:AI31)</f>
        <v>199232.96</v>
      </c>
      <c r="X31" s="69"/>
      <c r="Y31" s="69"/>
      <c r="Z31" s="69"/>
      <c r="AA31" s="69"/>
      <c r="AB31" s="69"/>
      <c r="AC31" s="5">
        <v>199232.96</v>
      </c>
      <c r="AD31" s="5"/>
      <c r="AE31" s="14"/>
      <c r="AF31" s="25"/>
      <c r="AG31" s="25"/>
      <c r="AH31" s="25"/>
      <c r="AI31" s="25"/>
      <c r="AJ31" s="25"/>
      <c r="AK31" s="25"/>
      <c r="AL31" s="25"/>
      <c r="AM31" s="25"/>
      <c r="AN31" s="25"/>
    </row>
    <row r="32" spans="1:40" ht="32.25" customHeight="1">
      <c r="A32" s="142">
        <f t="shared" si="5"/>
        <v>23</v>
      </c>
      <c r="B32" s="99" t="s">
        <v>56</v>
      </c>
      <c r="C32" s="143">
        <f t="shared" si="0"/>
        <v>1753898.83</v>
      </c>
      <c r="D32" s="143">
        <f t="shared" si="6"/>
        <v>393267</v>
      </c>
      <c r="E32" s="23">
        <f>13*2688+358323</f>
        <v>393267</v>
      </c>
      <c r="F32" s="23"/>
      <c r="G32" s="23"/>
      <c r="H32" s="23"/>
      <c r="I32" s="23"/>
      <c r="J32" s="23"/>
      <c r="K32" s="23"/>
      <c r="L32" s="23"/>
      <c r="M32" s="12"/>
      <c r="N32" s="23"/>
      <c r="O32" s="34"/>
      <c r="P32" s="23"/>
      <c r="Q32" s="79"/>
      <c r="R32" s="23"/>
      <c r="S32" s="23"/>
      <c r="T32" s="79"/>
      <c r="U32" s="23"/>
      <c r="V32" s="12"/>
      <c r="W32" s="143">
        <f>SUM(Y32:AI32)</f>
        <v>1360631.83</v>
      </c>
      <c r="X32" s="69"/>
      <c r="Y32" s="69"/>
      <c r="Z32" s="69"/>
      <c r="AA32" s="69"/>
      <c r="AB32" s="69"/>
      <c r="AC32" s="5">
        <v>200617.22</v>
      </c>
      <c r="AD32" s="5"/>
      <c r="AE32" s="14"/>
      <c r="AF32" s="25">
        <v>1160014.6100000001</v>
      </c>
      <c r="AG32" s="25"/>
      <c r="AH32" s="25"/>
      <c r="AI32" s="25"/>
      <c r="AJ32" s="25"/>
      <c r="AK32" s="25"/>
      <c r="AL32" s="25"/>
      <c r="AM32" s="25"/>
      <c r="AN32" s="25"/>
    </row>
    <row r="33" spans="1:41" ht="32.25" customHeight="1">
      <c r="A33" s="142">
        <f t="shared" si="5"/>
        <v>24</v>
      </c>
      <c r="B33" s="99" t="s">
        <v>57</v>
      </c>
      <c r="C33" s="143">
        <f t="shared" si="0"/>
        <v>105222</v>
      </c>
      <c r="D33" s="143">
        <f>E33+F33+G33+H33+I33</f>
        <v>0</v>
      </c>
      <c r="E33" s="23"/>
      <c r="F33" s="23"/>
      <c r="G33" s="23"/>
      <c r="H33" s="23"/>
      <c r="I33" s="23"/>
      <c r="J33" s="23"/>
      <c r="K33" s="23"/>
      <c r="L33" s="23"/>
      <c r="M33" s="12">
        <v>13</v>
      </c>
      <c r="N33" s="23">
        <f>M33*8094</f>
        <v>105222</v>
      </c>
      <c r="O33" s="34"/>
      <c r="P33" s="23"/>
      <c r="Q33" s="79"/>
      <c r="R33" s="23"/>
      <c r="S33" s="23"/>
      <c r="T33" s="79"/>
      <c r="U33" s="23"/>
      <c r="V33" s="12"/>
      <c r="W33" s="143"/>
      <c r="X33" s="69"/>
      <c r="Y33" s="69"/>
      <c r="Z33" s="69"/>
      <c r="AA33" s="69"/>
      <c r="AB33" s="69"/>
      <c r="AC33" s="5"/>
      <c r="AD33" s="5"/>
      <c r="AE33" s="14"/>
      <c r="AF33" s="25"/>
      <c r="AG33" s="25"/>
      <c r="AH33" s="25"/>
      <c r="AI33" s="25"/>
      <c r="AJ33" s="25"/>
      <c r="AK33" s="25"/>
      <c r="AL33" s="25"/>
      <c r="AM33" s="25"/>
      <c r="AN33" s="25">
        <v>245</v>
      </c>
      <c r="AO33" s="25"/>
    </row>
    <row r="34" spans="1:41" ht="32.25" customHeight="1">
      <c r="A34" s="142">
        <f t="shared" si="5"/>
        <v>25</v>
      </c>
      <c r="B34" s="99" t="s">
        <v>58</v>
      </c>
      <c r="C34" s="143">
        <f t="shared" si="0"/>
        <v>105222</v>
      </c>
      <c r="D34" s="143">
        <f>E34+F34+G34+H34+I34</f>
        <v>0</v>
      </c>
      <c r="E34" s="23"/>
      <c r="F34" s="23"/>
      <c r="G34" s="23"/>
      <c r="H34" s="23"/>
      <c r="I34" s="23"/>
      <c r="J34" s="23"/>
      <c r="K34" s="23"/>
      <c r="L34" s="23"/>
      <c r="M34" s="12">
        <v>13</v>
      </c>
      <c r="N34" s="23">
        <f>M34*8094</f>
        <v>105222</v>
      </c>
      <c r="O34" s="34"/>
      <c r="P34" s="23"/>
      <c r="Q34" s="79"/>
      <c r="R34" s="23"/>
      <c r="S34" s="23"/>
      <c r="T34" s="79"/>
      <c r="U34" s="23"/>
      <c r="V34" s="12"/>
      <c r="W34" s="143"/>
      <c r="X34" s="69"/>
      <c r="Y34" s="69"/>
      <c r="Z34" s="69"/>
      <c r="AA34" s="69"/>
      <c r="AB34" s="69"/>
      <c r="AC34" s="5"/>
      <c r="AD34" s="5"/>
      <c r="AE34" s="14"/>
      <c r="AF34" s="25"/>
      <c r="AG34" s="25"/>
      <c r="AH34" s="25"/>
      <c r="AI34" s="25"/>
      <c r="AJ34" s="25"/>
      <c r="AK34" s="25"/>
      <c r="AL34" s="25"/>
      <c r="AM34" s="25"/>
      <c r="AN34" s="25">
        <v>239.98</v>
      </c>
      <c r="AO34" s="25"/>
    </row>
    <row r="35" spans="1:41" ht="32.25" customHeight="1">
      <c r="A35" s="142">
        <f t="shared" si="5"/>
        <v>26</v>
      </c>
      <c r="B35" s="99" t="s">
        <v>69</v>
      </c>
      <c r="C35" s="143">
        <f t="shared" si="0"/>
        <v>343629</v>
      </c>
      <c r="D35" s="143">
        <f>E35+F35+G35+H35+I35</f>
        <v>0</v>
      </c>
      <c r="E35" s="23"/>
      <c r="F35" s="23"/>
      <c r="G35" s="23"/>
      <c r="H35" s="23"/>
      <c r="I35" s="23"/>
      <c r="J35" s="23"/>
      <c r="K35" s="23"/>
      <c r="L35" s="23"/>
      <c r="M35" s="12"/>
      <c r="N35" s="23"/>
      <c r="O35" s="34">
        <v>13</v>
      </c>
      <c r="P35" s="23">
        <f t="shared" ref="P35" si="8">O35*26433</f>
        <v>343629</v>
      </c>
      <c r="Q35" s="79"/>
      <c r="R35" s="23"/>
      <c r="S35" s="23"/>
      <c r="T35" s="79"/>
      <c r="U35" s="23"/>
      <c r="V35" s="12"/>
      <c r="W35" s="143"/>
      <c r="X35" s="69"/>
      <c r="Y35" s="69"/>
      <c r="Z35" s="178">
        <v>122951.76</v>
      </c>
      <c r="AA35" s="178"/>
      <c r="AB35" s="69">
        <v>142388.29999999999</v>
      </c>
      <c r="AC35" s="5"/>
      <c r="AD35" s="5"/>
      <c r="AE35" s="14"/>
      <c r="AF35" s="25"/>
      <c r="AG35" s="25"/>
      <c r="AH35" s="25"/>
      <c r="AI35" s="25"/>
      <c r="AJ35" s="25"/>
      <c r="AK35" s="25"/>
      <c r="AL35" s="25"/>
      <c r="AM35" s="25"/>
      <c r="AN35" s="25"/>
      <c r="AO35" s="25"/>
    </row>
    <row r="36" spans="1:41" ht="32.25" customHeight="1">
      <c r="A36" s="142">
        <f t="shared" si="5"/>
        <v>27</v>
      </c>
      <c r="B36" s="99" t="s">
        <v>59</v>
      </c>
      <c r="C36" s="143">
        <f t="shared" si="0"/>
        <v>130000</v>
      </c>
      <c r="D36" s="143">
        <f t="shared" ref="D36:D99" si="9">E36+F36+G36+H36+I36</f>
        <v>0</v>
      </c>
      <c r="E36" s="23"/>
      <c r="F36" s="23"/>
      <c r="G36" s="23"/>
      <c r="H36" s="23"/>
      <c r="I36" s="23"/>
      <c r="J36" s="23"/>
      <c r="K36" s="23"/>
      <c r="L36" s="23"/>
      <c r="M36" s="12"/>
      <c r="N36" s="23"/>
      <c r="O36" s="34"/>
      <c r="P36" s="23"/>
      <c r="Q36" s="79"/>
      <c r="R36" s="23"/>
      <c r="S36" s="23"/>
      <c r="T36" s="79"/>
      <c r="U36" s="23"/>
      <c r="V36" s="12"/>
      <c r="W36" s="143">
        <v>130000</v>
      </c>
      <c r="X36" s="69"/>
      <c r="Y36" s="69"/>
      <c r="Z36" s="69"/>
      <c r="AA36" s="69"/>
      <c r="AB36" s="69"/>
      <c r="AC36" s="5"/>
      <c r="AD36" s="5"/>
      <c r="AE36" s="14"/>
      <c r="AF36" s="25"/>
      <c r="AG36" s="25"/>
      <c r="AH36" s="25"/>
      <c r="AI36" s="25"/>
      <c r="AJ36" s="25"/>
      <c r="AK36" s="25"/>
      <c r="AL36" s="25"/>
      <c r="AM36" s="25"/>
      <c r="AN36" s="25"/>
    </row>
    <row r="37" spans="1:41" ht="32.25" customHeight="1">
      <c r="A37" s="142">
        <f t="shared" si="5"/>
        <v>28</v>
      </c>
      <c r="B37" s="99" t="s">
        <v>60</v>
      </c>
      <c r="C37" s="143">
        <f t="shared" si="0"/>
        <v>773686.67999999993</v>
      </c>
      <c r="D37" s="143">
        <f t="shared" si="9"/>
        <v>0</v>
      </c>
      <c r="E37" s="23"/>
      <c r="F37" s="23"/>
      <c r="G37" s="23"/>
      <c r="H37" s="23"/>
      <c r="I37" s="23"/>
      <c r="J37" s="23"/>
      <c r="K37" s="23"/>
      <c r="L37" s="23"/>
      <c r="M37" s="12"/>
      <c r="N37" s="23"/>
      <c r="O37" s="34"/>
      <c r="P37" s="23"/>
      <c r="Q37" s="79"/>
      <c r="R37" s="23"/>
      <c r="S37" s="23"/>
      <c r="T37" s="79"/>
      <c r="U37" s="23"/>
      <c r="V37" s="12"/>
      <c r="W37" s="143">
        <f>SUM(Y37:AI37)</f>
        <v>773686.67999999993</v>
      </c>
      <c r="X37" s="69"/>
      <c r="Y37" s="69"/>
      <c r="Z37" s="69"/>
      <c r="AA37" s="69"/>
      <c r="AB37" s="69"/>
      <c r="AC37" s="5"/>
      <c r="AD37" s="5">
        <v>211718.95</v>
      </c>
      <c r="AE37" s="14"/>
      <c r="AF37" s="25">
        <v>561967.73</v>
      </c>
      <c r="AG37" s="25"/>
      <c r="AH37" s="25"/>
      <c r="AI37" s="25"/>
      <c r="AJ37" s="25"/>
      <c r="AK37" s="25"/>
      <c r="AL37" s="25"/>
      <c r="AM37" s="25"/>
      <c r="AN37" s="25"/>
    </row>
    <row r="38" spans="1:41" ht="32.25" customHeight="1">
      <c r="A38" s="142">
        <f t="shared" si="5"/>
        <v>29</v>
      </c>
      <c r="B38" s="99" t="s">
        <v>61</v>
      </c>
      <c r="C38" s="143">
        <f t="shared" si="0"/>
        <v>747021.96</v>
      </c>
      <c r="D38" s="143">
        <f t="shared" si="9"/>
        <v>0</v>
      </c>
      <c r="E38" s="23"/>
      <c r="F38" s="23"/>
      <c r="G38" s="23"/>
      <c r="H38" s="23"/>
      <c r="I38" s="23"/>
      <c r="J38" s="23"/>
      <c r="K38" s="23"/>
      <c r="L38" s="23"/>
      <c r="M38" s="12"/>
      <c r="N38" s="23"/>
      <c r="O38" s="34"/>
      <c r="P38" s="23"/>
      <c r="Q38" s="79"/>
      <c r="R38" s="23"/>
      <c r="S38" s="23"/>
      <c r="T38" s="79"/>
      <c r="U38" s="23"/>
      <c r="V38" s="12"/>
      <c r="W38" s="143">
        <f>SUM(Y38:AI38)</f>
        <v>747021.96</v>
      </c>
      <c r="X38" s="69"/>
      <c r="Y38" s="69"/>
      <c r="Z38" s="69"/>
      <c r="AA38" s="69"/>
      <c r="AB38" s="69"/>
      <c r="AC38" s="5"/>
      <c r="AD38" s="5">
        <v>204117.83</v>
      </c>
      <c r="AE38" s="14"/>
      <c r="AF38" s="25">
        <v>542904.13</v>
      </c>
      <c r="AG38" s="25"/>
      <c r="AH38" s="25"/>
      <c r="AI38" s="25"/>
      <c r="AJ38" s="25"/>
      <c r="AK38" s="25"/>
      <c r="AL38" s="25"/>
      <c r="AM38" s="25"/>
      <c r="AN38" s="25"/>
    </row>
    <row r="39" spans="1:41" ht="32.25" customHeight="1">
      <c r="A39" s="142">
        <f t="shared" si="5"/>
        <v>30</v>
      </c>
      <c r="B39" s="99" t="s">
        <v>62</v>
      </c>
      <c r="C39" s="143">
        <f t="shared" si="0"/>
        <v>172146.61</v>
      </c>
      <c r="D39" s="143">
        <f t="shared" si="9"/>
        <v>0</v>
      </c>
      <c r="E39" s="23"/>
      <c r="F39" s="23"/>
      <c r="G39" s="23"/>
      <c r="H39" s="23"/>
      <c r="I39" s="23"/>
      <c r="J39" s="23"/>
      <c r="K39" s="23"/>
      <c r="L39" s="23"/>
      <c r="M39" s="12"/>
      <c r="N39" s="23"/>
      <c r="O39" s="34"/>
      <c r="P39" s="23"/>
      <c r="Q39" s="79"/>
      <c r="R39" s="23"/>
      <c r="S39" s="23"/>
      <c r="T39" s="79"/>
      <c r="U39" s="23"/>
      <c r="V39" s="12"/>
      <c r="W39" s="143">
        <f>SUM(Y39:AI39)</f>
        <v>172146.61</v>
      </c>
      <c r="X39" s="69"/>
      <c r="Y39" s="69"/>
      <c r="Z39" s="69"/>
      <c r="AA39" s="69"/>
      <c r="AB39" s="69"/>
      <c r="AC39" s="5"/>
      <c r="AD39" s="5">
        <v>172146.61</v>
      </c>
      <c r="AE39" s="14"/>
      <c r="AF39" s="25"/>
      <c r="AG39" s="25"/>
      <c r="AH39" s="25"/>
      <c r="AI39" s="25"/>
      <c r="AJ39" s="25"/>
      <c r="AK39" s="25"/>
      <c r="AL39" s="25"/>
      <c r="AM39" s="25"/>
      <c r="AN39" s="25"/>
    </row>
    <row r="40" spans="1:41" ht="32.25" customHeight="1">
      <c r="A40" s="142">
        <f t="shared" si="5"/>
        <v>31</v>
      </c>
      <c r="B40" s="99" t="s">
        <v>63</v>
      </c>
      <c r="C40" s="143">
        <f t="shared" si="0"/>
        <v>778834.57</v>
      </c>
      <c r="D40" s="143">
        <f t="shared" si="9"/>
        <v>0</v>
      </c>
      <c r="E40" s="23"/>
      <c r="F40" s="23"/>
      <c r="G40" s="23"/>
      <c r="H40" s="23"/>
      <c r="I40" s="23"/>
      <c r="J40" s="23"/>
      <c r="K40" s="23"/>
      <c r="L40" s="23"/>
      <c r="M40" s="12"/>
      <c r="N40" s="23"/>
      <c r="O40" s="34"/>
      <c r="P40" s="23"/>
      <c r="Q40" s="79"/>
      <c r="R40" s="23"/>
      <c r="S40" s="23"/>
      <c r="T40" s="79"/>
      <c r="U40" s="23"/>
      <c r="V40" s="12"/>
      <c r="W40" s="143">
        <f>SUM(Y40:AI40)</f>
        <v>778834.57</v>
      </c>
      <c r="X40" s="69"/>
      <c r="Y40" s="69"/>
      <c r="Z40" s="69"/>
      <c r="AA40" s="69"/>
      <c r="AB40" s="69"/>
      <c r="AC40" s="5"/>
      <c r="AD40" s="5">
        <v>212513.71</v>
      </c>
      <c r="AE40" s="14"/>
      <c r="AF40" s="25">
        <v>566320.86</v>
      </c>
      <c r="AG40" s="25"/>
      <c r="AH40" s="25"/>
      <c r="AI40" s="25"/>
      <c r="AJ40" s="25"/>
      <c r="AK40" s="25"/>
      <c r="AL40" s="25"/>
      <c r="AM40" s="25"/>
      <c r="AN40" s="25"/>
    </row>
    <row r="41" spans="1:41" ht="32.25" customHeight="1">
      <c r="A41" s="142">
        <f t="shared" si="5"/>
        <v>32</v>
      </c>
      <c r="B41" s="99" t="s">
        <v>64</v>
      </c>
      <c r="C41" s="143">
        <f t="shared" si="0"/>
        <v>196712.69</v>
      </c>
      <c r="D41" s="143">
        <f t="shared" si="9"/>
        <v>0</v>
      </c>
      <c r="E41" s="23"/>
      <c r="F41" s="23"/>
      <c r="G41" s="23"/>
      <c r="H41" s="23"/>
      <c r="I41" s="23"/>
      <c r="J41" s="23"/>
      <c r="K41" s="23"/>
      <c r="L41" s="23"/>
      <c r="M41" s="12"/>
      <c r="N41" s="23"/>
      <c r="O41" s="34"/>
      <c r="P41" s="23"/>
      <c r="Q41" s="79"/>
      <c r="R41" s="23"/>
      <c r="S41" s="23"/>
      <c r="T41" s="79"/>
      <c r="U41" s="23"/>
      <c r="V41" s="12"/>
      <c r="W41" s="143">
        <f>SUM(Y41:AI41)</f>
        <v>196712.69</v>
      </c>
      <c r="X41" s="69"/>
      <c r="Y41" s="69"/>
      <c r="Z41" s="69"/>
      <c r="AA41" s="69"/>
      <c r="AB41" s="69"/>
      <c r="AC41" s="5"/>
      <c r="AD41" s="5">
        <v>196712.69</v>
      </c>
      <c r="AE41" s="14"/>
      <c r="AF41" s="25"/>
      <c r="AG41" s="25"/>
      <c r="AH41" s="25"/>
      <c r="AI41" s="25"/>
      <c r="AJ41" s="25"/>
      <c r="AK41" s="25"/>
      <c r="AL41" s="25"/>
      <c r="AM41" s="25"/>
      <c r="AN41" s="25"/>
    </row>
    <row r="42" spans="1:41" ht="32.25" customHeight="1">
      <c r="A42" s="20">
        <f t="shared" si="5"/>
        <v>33</v>
      </c>
      <c r="B42" s="99" t="s">
        <v>66</v>
      </c>
      <c r="C42" s="89">
        <f t="shared" ref="C42:C73" si="10">D42+K42+L42+N42+P42+R42+S42+U42+V42+W42</f>
        <v>130000</v>
      </c>
      <c r="D42" s="89">
        <f t="shared" si="9"/>
        <v>0</v>
      </c>
      <c r="E42" s="23"/>
      <c r="F42" s="23"/>
      <c r="G42" s="23"/>
      <c r="H42" s="23"/>
      <c r="I42" s="23"/>
      <c r="J42" s="23"/>
      <c r="K42" s="23"/>
      <c r="L42" s="23"/>
      <c r="M42" s="12"/>
      <c r="N42" s="23"/>
      <c r="O42" s="34"/>
      <c r="P42" s="23"/>
      <c r="Q42" s="79"/>
      <c r="R42" s="23"/>
      <c r="S42" s="23"/>
      <c r="T42" s="79"/>
      <c r="U42" s="23"/>
      <c r="V42" s="12"/>
      <c r="W42" s="89">
        <v>130000</v>
      </c>
      <c r="X42" s="69"/>
      <c r="Y42" s="69"/>
      <c r="Z42" s="69"/>
      <c r="AA42" s="69"/>
      <c r="AB42" s="69"/>
      <c r="AC42" s="5"/>
      <c r="AD42" s="5"/>
      <c r="AE42" s="14"/>
      <c r="AF42" s="25"/>
      <c r="AG42" s="25"/>
      <c r="AH42" s="25"/>
      <c r="AI42" s="25"/>
      <c r="AJ42" s="25"/>
      <c r="AK42" s="25"/>
      <c r="AL42" s="25"/>
      <c r="AM42" s="25"/>
      <c r="AN42" s="25"/>
    </row>
    <row r="43" spans="1:41" ht="32.25" customHeight="1">
      <c r="A43" s="20">
        <f t="shared" si="5"/>
        <v>34</v>
      </c>
      <c r="B43" s="99" t="s">
        <v>67</v>
      </c>
      <c r="C43" s="89">
        <f t="shared" si="10"/>
        <v>2100604.2600000002</v>
      </c>
      <c r="D43" s="89">
        <f t="shared" si="9"/>
        <v>0</v>
      </c>
      <c r="E43" s="23"/>
      <c r="F43" s="23"/>
      <c r="G43" s="23"/>
      <c r="H43" s="23"/>
      <c r="I43" s="23"/>
      <c r="J43" s="23"/>
      <c r="K43" s="23"/>
      <c r="L43" s="23"/>
      <c r="M43" s="12"/>
      <c r="N43" s="23"/>
      <c r="O43" s="34"/>
      <c r="P43" s="23"/>
      <c r="Q43" s="79"/>
      <c r="R43" s="23"/>
      <c r="S43" s="23"/>
      <c r="T43" s="79"/>
      <c r="U43" s="23"/>
      <c r="V43" s="12"/>
      <c r="W43" s="89">
        <f t="shared" ref="W43:W50" si="11">SUM(Y43:AI43)</f>
        <v>2100604.2600000002</v>
      </c>
      <c r="X43" s="69"/>
      <c r="Y43" s="69"/>
      <c r="Z43" s="69"/>
      <c r="AA43" s="69"/>
      <c r="AB43" s="69"/>
      <c r="AC43" s="5"/>
      <c r="AD43" s="5">
        <v>488692.14</v>
      </c>
      <c r="AE43" s="14"/>
      <c r="AF43" s="25">
        <v>1611912.12</v>
      </c>
      <c r="AG43" s="25"/>
      <c r="AH43" s="25"/>
      <c r="AI43" s="25"/>
      <c r="AJ43" s="25"/>
      <c r="AK43" s="25"/>
      <c r="AL43" s="25"/>
      <c r="AM43" s="25"/>
      <c r="AN43" s="25"/>
    </row>
    <row r="44" spans="1:41" ht="32.25" customHeight="1">
      <c r="A44" s="20">
        <f t="shared" si="5"/>
        <v>35</v>
      </c>
      <c r="B44" s="99" t="s">
        <v>68</v>
      </c>
      <c r="C44" s="89">
        <f t="shared" si="10"/>
        <v>274862.40999999997</v>
      </c>
      <c r="D44" s="89">
        <f t="shared" si="9"/>
        <v>0</v>
      </c>
      <c r="E44" s="23"/>
      <c r="F44" s="23"/>
      <c r="G44" s="23"/>
      <c r="H44" s="23"/>
      <c r="I44" s="23"/>
      <c r="J44" s="23"/>
      <c r="K44" s="23"/>
      <c r="L44" s="23"/>
      <c r="M44" s="12"/>
      <c r="N44" s="23"/>
      <c r="O44" s="34"/>
      <c r="P44" s="23"/>
      <c r="Q44" s="79"/>
      <c r="R44" s="23"/>
      <c r="S44" s="23"/>
      <c r="T44" s="79"/>
      <c r="U44" s="23"/>
      <c r="V44" s="12"/>
      <c r="W44" s="89">
        <f t="shared" si="11"/>
        <v>274862.40999999997</v>
      </c>
      <c r="X44" s="69"/>
      <c r="Y44" s="69"/>
      <c r="Z44" s="69"/>
      <c r="AA44" s="69"/>
      <c r="AB44" s="69"/>
      <c r="AC44" s="5">
        <v>274862.40999999997</v>
      </c>
      <c r="AD44" s="5"/>
      <c r="AE44" s="14"/>
      <c r="AF44" s="25"/>
      <c r="AG44" s="25"/>
      <c r="AH44" s="25"/>
      <c r="AI44" s="25"/>
      <c r="AJ44" s="25"/>
      <c r="AK44" s="25"/>
      <c r="AL44" s="25"/>
      <c r="AM44" s="25"/>
      <c r="AN44" s="25"/>
    </row>
    <row r="45" spans="1:41" ht="32.25" customHeight="1">
      <c r="A45" s="20">
        <f t="shared" si="5"/>
        <v>36</v>
      </c>
      <c r="B45" s="99" t="s">
        <v>69</v>
      </c>
      <c r="C45" s="89">
        <f t="shared" si="10"/>
        <v>265340.06</v>
      </c>
      <c r="D45" s="89">
        <f t="shared" si="9"/>
        <v>0</v>
      </c>
      <c r="E45" s="23"/>
      <c r="F45" s="23"/>
      <c r="G45" s="23"/>
      <c r="H45" s="23"/>
      <c r="I45" s="23"/>
      <c r="J45" s="23"/>
      <c r="K45" s="23"/>
      <c r="L45" s="23"/>
      <c r="M45" s="12"/>
      <c r="N45" s="23"/>
      <c r="O45" s="34"/>
      <c r="P45" s="23"/>
      <c r="Q45" s="79"/>
      <c r="R45" s="23"/>
      <c r="S45" s="23"/>
      <c r="T45" s="79"/>
      <c r="U45" s="23"/>
      <c r="V45" s="12"/>
      <c r="W45" s="89">
        <f t="shared" si="11"/>
        <v>265340.06</v>
      </c>
      <c r="X45" s="69"/>
      <c r="Y45" s="69"/>
      <c r="Z45" s="178">
        <v>122951.76</v>
      </c>
      <c r="AA45" s="178"/>
      <c r="AB45" s="69">
        <v>142388.29999999999</v>
      </c>
      <c r="AC45" s="5"/>
      <c r="AD45" s="5"/>
      <c r="AE45" s="14"/>
      <c r="AF45" s="25"/>
      <c r="AG45" s="25"/>
      <c r="AH45" s="25"/>
      <c r="AI45" s="25"/>
      <c r="AJ45" s="25"/>
      <c r="AK45" s="25"/>
      <c r="AL45" s="25"/>
      <c r="AM45" s="25"/>
      <c r="AN45" s="25"/>
    </row>
    <row r="46" spans="1:41" ht="32.25" customHeight="1">
      <c r="A46" s="20">
        <f t="shared" si="5"/>
        <v>37</v>
      </c>
      <c r="B46" s="99" t="s">
        <v>70</v>
      </c>
      <c r="C46" s="89">
        <f t="shared" si="10"/>
        <v>229908.31</v>
      </c>
      <c r="D46" s="89">
        <f t="shared" si="9"/>
        <v>0</v>
      </c>
      <c r="E46" s="23"/>
      <c r="F46" s="23"/>
      <c r="G46" s="23"/>
      <c r="H46" s="23"/>
      <c r="I46" s="23"/>
      <c r="J46" s="23"/>
      <c r="K46" s="23"/>
      <c r="L46" s="23"/>
      <c r="M46" s="12"/>
      <c r="N46" s="23"/>
      <c r="O46" s="34"/>
      <c r="P46" s="23"/>
      <c r="Q46" s="79"/>
      <c r="R46" s="23"/>
      <c r="S46" s="23"/>
      <c r="T46" s="79"/>
      <c r="U46" s="23"/>
      <c r="V46" s="12"/>
      <c r="W46" s="89">
        <f t="shared" si="11"/>
        <v>229908.31</v>
      </c>
      <c r="X46" s="69"/>
      <c r="Y46" s="69">
        <v>109634.3</v>
      </c>
      <c r="Z46" s="69"/>
      <c r="AA46" s="69">
        <v>120274.01</v>
      </c>
      <c r="AB46" s="69"/>
      <c r="AC46" s="5"/>
      <c r="AD46" s="5"/>
      <c r="AE46" s="14"/>
      <c r="AF46" s="25"/>
      <c r="AG46" s="25"/>
      <c r="AH46" s="25"/>
      <c r="AI46" s="25"/>
      <c r="AJ46" s="25"/>
      <c r="AK46" s="25"/>
      <c r="AL46" s="25"/>
      <c r="AM46" s="25"/>
      <c r="AN46" s="25"/>
    </row>
    <row r="47" spans="1:41" ht="32.25" customHeight="1">
      <c r="A47" s="20">
        <f t="shared" si="5"/>
        <v>38</v>
      </c>
      <c r="B47" s="99" t="s">
        <v>71</v>
      </c>
      <c r="C47" s="89">
        <f t="shared" si="10"/>
        <v>1299062.03</v>
      </c>
      <c r="D47" s="89">
        <f t="shared" si="9"/>
        <v>0</v>
      </c>
      <c r="E47" s="23"/>
      <c r="F47" s="23"/>
      <c r="G47" s="23"/>
      <c r="H47" s="23"/>
      <c r="I47" s="23"/>
      <c r="J47" s="23"/>
      <c r="K47" s="23"/>
      <c r="L47" s="23"/>
      <c r="M47" s="12"/>
      <c r="N47" s="23"/>
      <c r="O47" s="34"/>
      <c r="P47" s="23"/>
      <c r="Q47" s="79"/>
      <c r="R47" s="23"/>
      <c r="S47" s="23"/>
      <c r="T47" s="79"/>
      <c r="U47" s="23"/>
      <c r="V47" s="12"/>
      <c r="W47" s="89">
        <f t="shared" si="11"/>
        <v>1299062.03</v>
      </c>
      <c r="X47" s="69"/>
      <c r="Y47" s="69"/>
      <c r="Z47" s="204">
        <v>182370.19</v>
      </c>
      <c r="AA47" s="205"/>
      <c r="AB47" s="69"/>
      <c r="AC47" s="5">
        <v>186065.54</v>
      </c>
      <c r="AD47" s="5">
        <v>353776.88</v>
      </c>
      <c r="AE47" s="14"/>
      <c r="AF47" s="25">
        <v>576849.42000000004</v>
      </c>
      <c r="AG47" s="25"/>
      <c r="AH47" s="25"/>
      <c r="AI47" s="25"/>
      <c r="AJ47" s="25"/>
      <c r="AK47" s="25"/>
      <c r="AL47" s="25"/>
      <c r="AM47" s="25"/>
      <c r="AN47" s="25">
        <v>624.44000000000005</v>
      </c>
    </row>
    <row r="48" spans="1:41" ht="32.25" customHeight="1">
      <c r="A48" s="20">
        <f t="shared" si="5"/>
        <v>39</v>
      </c>
      <c r="B48" s="99" t="s">
        <v>72</v>
      </c>
      <c r="C48" s="89">
        <f t="shared" si="10"/>
        <v>271927.03000000003</v>
      </c>
      <c r="D48" s="89">
        <f t="shared" si="9"/>
        <v>0</v>
      </c>
      <c r="E48" s="23"/>
      <c r="F48" s="23"/>
      <c r="G48" s="23"/>
      <c r="H48" s="23"/>
      <c r="I48" s="23"/>
      <c r="J48" s="23"/>
      <c r="K48" s="23"/>
      <c r="L48" s="23"/>
      <c r="M48" s="12"/>
      <c r="N48" s="23"/>
      <c r="O48" s="34"/>
      <c r="P48" s="23"/>
      <c r="Q48" s="79"/>
      <c r="R48" s="23"/>
      <c r="S48" s="23"/>
      <c r="T48" s="79"/>
      <c r="U48" s="23"/>
      <c r="V48" s="12"/>
      <c r="W48" s="89">
        <f t="shared" si="11"/>
        <v>271927.03000000003</v>
      </c>
      <c r="X48" s="69"/>
      <c r="Y48" s="69"/>
      <c r="Z48" s="178">
        <v>129831.11</v>
      </c>
      <c r="AA48" s="178"/>
      <c r="AB48" s="69">
        <v>142095.92000000001</v>
      </c>
      <c r="AC48" s="5"/>
      <c r="AD48" s="5"/>
      <c r="AE48" s="14"/>
      <c r="AF48" s="25"/>
      <c r="AG48" s="25"/>
      <c r="AH48" s="25"/>
      <c r="AI48" s="25"/>
      <c r="AJ48" s="25"/>
      <c r="AK48" s="25"/>
      <c r="AL48" s="25"/>
      <c r="AM48" s="25"/>
      <c r="AN48" s="25"/>
    </row>
    <row r="49" spans="1:40" ht="32.25" customHeight="1">
      <c r="A49" s="20">
        <f t="shared" si="5"/>
        <v>40</v>
      </c>
      <c r="B49" s="99" t="s">
        <v>73</v>
      </c>
      <c r="C49" s="89">
        <f t="shared" si="10"/>
        <v>448556.53</v>
      </c>
      <c r="D49" s="89">
        <f t="shared" si="9"/>
        <v>0</v>
      </c>
      <c r="E49" s="23"/>
      <c r="F49" s="23"/>
      <c r="G49" s="23"/>
      <c r="H49" s="23"/>
      <c r="I49" s="23"/>
      <c r="J49" s="23"/>
      <c r="K49" s="23"/>
      <c r="L49" s="23"/>
      <c r="M49" s="12"/>
      <c r="N49" s="23"/>
      <c r="O49" s="34"/>
      <c r="P49" s="23"/>
      <c r="Q49" s="79"/>
      <c r="R49" s="23"/>
      <c r="S49" s="23"/>
      <c r="T49" s="79"/>
      <c r="U49" s="23"/>
      <c r="V49" s="12"/>
      <c r="W49" s="89">
        <f t="shared" si="11"/>
        <v>448556.53</v>
      </c>
      <c r="X49" s="69"/>
      <c r="Y49" s="69"/>
      <c r="Z49" s="178">
        <v>143780.14000000001</v>
      </c>
      <c r="AA49" s="178"/>
      <c r="AB49" s="69">
        <v>171898.18</v>
      </c>
      <c r="AC49" s="5">
        <v>132878.21</v>
      </c>
      <c r="AD49" s="5"/>
      <c r="AE49" s="14"/>
      <c r="AF49" s="25"/>
      <c r="AG49" s="25"/>
      <c r="AH49" s="25"/>
      <c r="AI49" s="25"/>
      <c r="AJ49" s="25"/>
      <c r="AK49" s="25"/>
      <c r="AL49" s="25"/>
      <c r="AM49" s="25"/>
      <c r="AN49" s="25"/>
    </row>
    <row r="50" spans="1:40" ht="32.25" customHeight="1">
      <c r="A50" s="20">
        <f t="shared" si="5"/>
        <v>41</v>
      </c>
      <c r="B50" s="99" t="s">
        <v>74</v>
      </c>
      <c r="C50" s="89">
        <f t="shared" si="10"/>
        <v>644724.34</v>
      </c>
      <c r="D50" s="89">
        <f t="shared" si="9"/>
        <v>0</v>
      </c>
      <c r="E50" s="23"/>
      <c r="F50" s="23"/>
      <c r="G50" s="23"/>
      <c r="H50" s="23"/>
      <c r="I50" s="23"/>
      <c r="J50" s="23"/>
      <c r="K50" s="23"/>
      <c r="L50" s="23"/>
      <c r="M50" s="12"/>
      <c r="N50" s="23"/>
      <c r="O50" s="34"/>
      <c r="P50" s="23"/>
      <c r="Q50" s="79"/>
      <c r="R50" s="23"/>
      <c r="S50" s="23"/>
      <c r="T50" s="79"/>
      <c r="U50" s="23"/>
      <c r="V50" s="12"/>
      <c r="W50" s="89">
        <f t="shared" si="11"/>
        <v>644724.34</v>
      </c>
      <c r="X50" s="69"/>
      <c r="Y50" s="69"/>
      <c r="Z50" s="178">
        <v>287020.3</v>
      </c>
      <c r="AA50" s="178"/>
      <c r="AB50" s="69">
        <v>357704.04</v>
      </c>
      <c r="AC50" s="5"/>
      <c r="AD50" s="5"/>
      <c r="AE50" s="14"/>
      <c r="AF50" s="25"/>
      <c r="AG50" s="25"/>
      <c r="AH50" s="25"/>
      <c r="AI50" s="25"/>
      <c r="AJ50" s="25"/>
      <c r="AK50" s="25"/>
      <c r="AL50" s="25"/>
      <c r="AM50" s="25"/>
      <c r="AN50" s="25"/>
    </row>
    <row r="51" spans="1:40" ht="32.25" customHeight="1">
      <c r="A51" s="20">
        <f t="shared" ref="A51:A106" si="12">A50+1</f>
        <v>42</v>
      </c>
      <c r="B51" s="99" t="s">
        <v>75</v>
      </c>
      <c r="C51" s="89">
        <f t="shared" si="10"/>
        <v>130000</v>
      </c>
      <c r="D51" s="89">
        <f t="shared" si="9"/>
        <v>0</v>
      </c>
      <c r="E51" s="23"/>
      <c r="F51" s="23"/>
      <c r="G51" s="23"/>
      <c r="H51" s="23"/>
      <c r="I51" s="23"/>
      <c r="J51" s="23"/>
      <c r="K51" s="23"/>
      <c r="L51" s="23"/>
      <c r="M51" s="12"/>
      <c r="N51" s="23"/>
      <c r="O51" s="34"/>
      <c r="P51" s="23"/>
      <c r="Q51" s="79"/>
      <c r="R51" s="23"/>
      <c r="S51" s="23"/>
      <c r="T51" s="79"/>
      <c r="U51" s="23"/>
      <c r="V51" s="12"/>
      <c r="W51" s="89">
        <v>130000</v>
      </c>
      <c r="X51" s="69"/>
      <c r="Y51" s="69"/>
      <c r="Z51" s="69"/>
      <c r="AA51" s="69"/>
      <c r="AB51" s="69"/>
      <c r="AC51" s="5"/>
      <c r="AD51" s="5"/>
      <c r="AE51" s="14"/>
      <c r="AF51" s="25"/>
      <c r="AG51" s="25"/>
      <c r="AH51" s="25"/>
      <c r="AI51" s="25"/>
      <c r="AJ51" s="25"/>
      <c r="AK51" s="25"/>
      <c r="AL51" s="25"/>
      <c r="AM51" s="25"/>
      <c r="AN51" s="25"/>
    </row>
    <row r="52" spans="1:40" ht="32.25" customHeight="1">
      <c r="A52" s="20">
        <f t="shared" si="12"/>
        <v>43</v>
      </c>
      <c r="B52" s="99" t="s">
        <v>76</v>
      </c>
      <c r="C52" s="89">
        <f t="shared" si="10"/>
        <v>92890.79</v>
      </c>
      <c r="D52" s="89">
        <f t="shared" si="9"/>
        <v>0</v>
      </c>
      <c r="E52" s="23"/>
      <c r="F52" s="23"/>
      <c r="G52" s="23"/>
      <c r="H52" s="23"/>
      <c r="I52" s="23"/>
      <c r="J52" s="23"/>
      <c r="K52" s="23"/>
      <c r="L52" s="23"/>
      <c r="M52" s="12"/>
      <c r="N52" s="23"/>
      <c r="O52" s="34"/>
      <c r="P52" s="23"/>
      <c r="Q52" s="79"/>
      <c r="R52" s="23"/>
      <c r="S52" s="23"/>
      <c r="T52" s="79"/>
      <c r="U52" s="23"/>
      <c r="V52" s="12"/>
      <c r="W52" s="89">
        <f>SUM(Y52:AI52)</f>
        <v>92890.79</v>
      </c>
      <c r="X52" s="69"/>
      <c r="Y52" s="69">
        <v>92890.79</v>
      </c>
      <c r="Z52" s="69"/>
      <c r="AA52" s="69"/>
      <c r="AB52" s="69"/>
      <c r="AC52" s="5"/>
      <c r="AD52" s="5"/>
      <c r="AE52" s="14"/>
      <c r="AF52" s="25"/>
      <c r="AG52" s="25"/>
      <c r="AH52" s="25"/>
      <c r="AI52" s="25"/>
      <c r="AJ52" s="25"/>
      <c r="AK52" s="25"/>
      <c r="AL52" s="25"/>
      <c r="AM52" s="25"/>
      <c r="AN52" s="25"/>
    </row>
    <row r="53" spans="1:40" ht="32.25" customHeight="1">
      <c r="A53" s="20">
        <f t="shared" si="12"/>
        <v>44</v>
      </c>
      <c r="B53" s="99" t="s">
        <v>77</v>
      </c>
      <c r="C53" s="89">
        <f t="shared" si="10"/>
        <v>100214.81</v>
      </c>
      <c r="D53" s="89">
        <f t="shared" si="9"/>
        <v>0</v>
      </c>
      <c r="E53" s="23"/>
      <c r="F53" s="23"/>
      <c r="G53" s="23"/>
      <c r="H53" s="23"/>
      <c r="I53" s="23"/>
      <c r="J53" s="23"/>
      <c r="K53" s="23"/>
      <c r="L53" s="23"/>
      <c r="M53" s="12"/>
      <c r="N53" s="23"/>
      <c r="O53" s="34"/>
      <c r="P53" s="23"/>
      <c r="Q53" s="79"/>
      <c r="R53" s="23"/>
      <c r="S53" s="23"/>
      <c r="T53" s="79"/>
      <c r="U53" s="23"/>
      <c r="V53" s="12"/>
      <c r="W53" s="89">
        <f>SUM(Y53:AI53)</f>
        <v>100214.81</v>
      </c>
      <c r="X53" s="69"/>
      <c r="Y53" s="69">
        <v>100214.81</v>
      </c>
      <c r="Z53" s="69"/>
      <c r="AA53" s="69"/>
      <c r="AB53" s="69"/>
      <c r="AC53" s="5"/>
      <c r="AD53" s="5"/>
      <c r="AE53" s="14"/>
      <c r="AF53" s="25"/>
      <c r="AG53" s="25"/>
      <c r="AH53" s="25"/>
      <c r="AI53" s="25"/>
      <c r="AJ53" s="25"/>
      <c r="AK53" s="25"/>
      <c r="AL53" s="25"/>
      <c r="AM53" s="25"/>
      <c r="AN53" s="25"/>
    </row>
    <row r="54" spans="1:40" ht="32.25" customHeight="1">
      <c r="A54" s="20">
        <f t="shared" si="12"/>
        <v>45</v>
      </c>
      <c r="B54" s="99" t="s">
        <v>78</v>
      </c>
      <c r="C54" s="89">
        <f t="shared" si="10"/>
        <v>130000</v>
      </c>
      <c r="D54" s="89">
        <f t="shared" si="9"/>
        <v>0</v>
      </c>
      <c r="E54" s="23"/>
      <c r="F54" s="23"/>
      <c r="G54" s="23"/>
      <c r="H54" s="23"/>
      <c r="I54" s="23"/>
      <c r="J54" s="23"/>
      <c r="K54" s="23"/>
      <c r="L54" s="23"/>
      <c r="M54" s="12"/>
      <c r="N54" s="23"/>
      <c r="O54" s="34"/>
      <c r="P54" s="23"/>
      <c r="Q54" s="79"/>
      <c r="R54" s="23"/>
      <c r="S54" s="23"/>
      <c r="T54" s="79"/>
      <c r="U54" s="23"/>
      <c r="V54" s="12"/>
      <c r="W54" s="89">
        <v>130000</v>
      </c>
      <c r="X54" s="69"/>
      <c r="Y54" s="69"/>
      <c r="Z54" s="69"/>
      <c r="AA54" s="69"/>
      <c r="AB54" s="69"/>
      <c r="AC54" s="5"/>
      <c r="AD54" s="5"/>
      <c r="AE54" s="14"/>
      <c r="AF54" s="25"/>
      <c r="AG54" s="25"/>
      <c r="AH54" s="25"/>
      <c r="AI54" s="25"/>
      <c r="AJ54" s="25"/>
      <c r="AK54" s="25"/>
      <c r="AL54" s="25"/>
      <c r="AM54" s="25"/>
      <c r="AN54" s="25"/>
    </row>
    <row r="55" spans="1:40" ht="32.25" customHeight="1">
      <c r="A55" s="20">
        <f t="shared" si="12"/>
        <v>46</v>
      </c>
      <c r="B55" s="99" t="s">
        <v>79</v>
      </c>
      <c r="C55" s="89">
        <f t="shared" si="10"/>
        <v>99092.76</v>
      </c>
      <c r="D55" s="89">
        <f t="shared" si="9"/>
        <v>0</v>
      </c>
      <c r="E55" s="23"/>
      <c r="F55" s="23"/>
      <c r="G55" s="23"/>
      <c r="H55" s="23"/>
      <c r="I55" s="23"/>
      <c r="J55" s="23"/>
      <c r="K55" s="23"/>
      <c r="L55" s="23"/>
      <c r="M55" s="12"/>
      <c r="N55" s="23"/>
      <c r="O55" s="34"/>
      <c r="P55" s="23"/>
      <c r="Q55" s="79"/>
      <c r="R55" s="23"/>
      <c r="S55" s="23"/>
      <c r="T55" s="79"/>
      <c r="U55" s="23"/>
      <c r="V55" s="12"/>
      <c r="W55" s="89">
        <f>SUM(Y55:AI55)</f>
        <v>99092.76</v>
      </c>
      <c r="X55" s="69"/>
      <c r="Y55" s="69">
        <v>99092.76</v>
      </c>
      <c r="Z55" s="69"/>
      <c r="AA55" s="69"/>
      <c r="AB55" s="69"/>
      <c r="AC55" s="5"/>
      <c r="AD55" s="5"/>
      <c r="AE55" s="14"/>
      <c r="AF55" s="25"/>
      <c r="AG55" s="25"/>
      <c r="AH55" s="25"/>
      <c r="AI55" s="25"/>
      <c r="AJ55" s="25"/>
      <c r="AK55" s="25"/>
      <c r="AL55" s="25"/>
      <c r="AM55" s="25"/>
      <c r="AN55" s="25"/>
    </row>
    <row r="56" spans="1:40" ht="32.25" customHeight="1">
      <c r="A56" s="20">
        <f t="shared" si="12"/>
        <v>47</v>
      </c>
      <c r="B56" s="99" t="s">
        <v>80</v>
      </c>
      <c r="C56" s="89">
        <f t="shared" si="10"/>
        <v>100162.7</v>
      </c>
      <c r="D56" s="89">
        <f t="shared" si="9"/>
        <v>0</v>
      </c>
      <c r="E56" s="23"/>
      <c r="F56" s="23"/>
      <c r="G56" s="23"/>
      <c r="H56" s="23"/>
      <c r="I56" s="23"/>
      <c r="J56" s="23"/>
      <c r="K56" s="23"/>
      <c r="L56" s="23"/>
      <c r="M56" s="12"/>
      <c r="N56" s="23"/>
      <c r="O56" s="34"/>
      <c r="P56" s="23"/>
      <c r="Q56" s="79"/>
      <c r="R56" s="23"/>
      <c r="S56" s="23"/>
      <c r="T56" s="79"/>
      <c r="U56" s="23"/>
      <c r="V56" s="12"/>
      <c r="W56" s="89">
        <f>SUM(Y56:AI56)</f>
        <v>100162.7</v>
      </c>
      <c r="X56" s="69"/>
      <c r="Y56" s="69">
        <v>100162.7</v>
      </c>
      <c r="Z56" s="69"/>
      <c r="AA56" s="69"/>
      <c r="AB56" s="69"/>
      <c r="AC56" s="5"/>
      <c r="AD56" s="5"/>
      <c r="AE56" s="14"/>
      <c r="AF56" s="25"/>
      <c r="AG56" s="25"/>
      <c r="AH56" s="25"/>
      <c r="AI56" s="25"/>
      <c r="AJ56" s="25"/>
      <c r="AK56" s="25"/>
      <c r="AL56" s="25"/>
      <c r="AM56" s="25"/>
      <c r="AN56" s="25"/>
    </row>
    <row r="57" spans="1:40" ht="32.25" customHeight="1">
      <c r="A57" s="20">
        <f t="shared" si="12"/>
        <v>48</v>
      </c>
      <c r="B57" s="99" t="s">
        <v>81</v>
      </c>
      <c r="C57" s="89">
        <f t="shared" si="10"/>
        <v>207245.77000000002</v>
      </c>
      <c r="D57" s="89">
        <f t="shared" si="9"/>
        <v>0</v>
      </c>
      <c r="E57" s="23"/>
      <c r="F57" s="23"/>
      <c r="G57" s="23"/>
      <c r="H57" s="23"/>
      <c r="I57" s="23"/>
      <c r="J57" s="23"/>
      <c r="K57" s="23"/>
      <c r="L57" s="23"/>
      <c r="M57" s="12"/>
      <c r="N57" s="23"/>
      <c r="O57" s="34"/>
      <c r="P57" s="23"/>
      <c r="Q57" s="79"/>
      <c r="R57" s="23"/>
      <c r="S57" s="23"/>
      <c r="T57" s="79"/>
      <c r="U57" s="23"/>
      <c r="V57" s="12"/>
      <c r="W57" s="89">
        <f>SUM(Y57:AI57)</f>
        <v>207245.77000000002</v>
      </c>
      <c r="X57" s="69"/>
      <c r="Y57" s="69">
        <v>100981.67</v>
      </c>
      <c r="Z57" s="69"/>
      <c r="AA57" s="69">
        <v>106264.1</v>
      </c>
      <c r="AB57" s="69"/>
      <c r="AC57" s="5"/>
      <c r="AD57" s="5"/>
      <c r="AE57" s="14"/>
      <c r="AF57" s="25"/>
      <c r="AG57" s="25"/>
      <c r="AH57" s="25"/>
      <c r="AI57" s="25"/>
      <c r="AJ57" s="25"/>
      <c r="AK57" s="25"/>
      <c r="AL57" s="25"/>
      <c r="AM57" s="25"/>
      <c r="AN57" s="25"/>
    </row>
    <row r="58" spans="1:40" ht="32.25" customHeight="1">
      <c r="A58" s="142">
        <f t="shared" si="12"/>
        <v>49</v>
      </c>
      <c r="B58" s="99" t="s">
        <v>82</v>
      </c>
      <c r="C58" s="143">
        <f t="shared" si="10"/>
        <v>233384.37</v>
      </c>
      <c r="D58" s="143">
        <f t="shared" si="9"/>
        <v>0</v>
      </c>
      <c r="E58" s="23"/>
      <c r="F58" s="23"/>
      <c r="G58" s="23"/>
      <c r="H58" s="23"/>
      <c r="I58" s="23"/>
      <c r="J58" s="23"/>
      <c r="K58" s="23"/>
      <c r="L58" s="23"/>
      <c r="M58" s="12"/>
      <c r="N58" s="23"/>
      <c r="O58" s="34"/>
      <c r="P58" s="23"/>
      <c r="Q58" s="79"/>
      <c r="R58" s="23"/>
      <c r="S58" s="23"/>
      <c r="T58" s="79"/>
      <c r="U58" s="23"/>
      <c r="V58" s="12"/>
      <c r="W58" s="143">
        <f>SUM(Y58:AI58)</f>
        <v>233384.37</v>
      </c>
      <c r="X58" s="69"/>
      <c r="Y58" s="69">
        <v>113794.85</v>
      </c>
      <c r="Z58" s="69"/>
      <c r="AA58" s="69">
        <v>119589.52</v>
      </c>
      <c r="AB58" s="69"/>
      <c r="AC58" s="5"/>
      <c r="AD58" s="5"/>
      <c r="AE58" s="14"/>
      <c r="AF58" s="25"/>
      <c r="AG58" s="25"/>
      <c r="AH58" s="25"/>
      <c r="AI58" s="25"/>
      <c r="AJ58" s="25"/>
      <c r="AK58" s="25"/>
      <c r="AL58" s="25"/>
      <c r="AM58" s="25"/>
      <c r="AN58" s="25"/>
    </row>
    <row r="59" spans="1:40" ht="32.25" customHeight="1">
      <c r="A59" s="142">
        <f t="shared" si="12"/>
        <v>50</v>
      </c>
      <c r="B59" s="99" t="s">
        <v>83</v>
      </c>
      <c r="C59" s="143">
        <f t="shared" si="10"/>
        <v>130000</v>
      </c>
      <c r="D59" s="143">
        <f t="shared" si="9"/>
        <v>0</v>
      </c>
      <c r="E59" s="23"/>
      <c r="F59" s="23"/>
      <c r="G59" s="23"/>
      <c r="H59" s="23"/>
      <c r="I59" s="23"/>
      <c r="J59" s="23"/>
      <c r="K59" s="23"/>
      <c r="L59" s="23"/>
      <c r="M59" s="12"/>
      <c r="N59" s="23"/>
      <c r="O59" s="34"/>
      <c r="P59" s="23"/>
      <c r="Q59" s="79"/>
      <c r="R59" s="23"/>
      <c r="S59" s="23"/>
      <c r="T59" s="79"/>
      <c r="U59" s="23"/>
      <c r="V59" s="12"/>
      <c r="W59" s="143">
        <v>130000</v>
      </c>
      <c r="X59" s="69"/>
      <c r="Y59" s="69"/>
      <c r="Z59" s="69"/>
      <c r="AA59" s="69"/>
      <c r="AB59" s="69"/>
      <c r="AC59" s="5"/>
      <c r="AD59" s="5"/>
      <c r="AE59" s="14"/>
      <c r="AF59" s="25"/>
      <c r="AG59" s="25"/>
      <c r="AH59" s="25"/>
      <c r="AI59" s="25"/>
      <c r="AJ59" s="25"/>
      <c r="AK59" s="25"/>
      <c r="AL59" s="25"/>
      <c r="AM59" s="25"/>
      <c r="AN59" s="25"/>
    </row>
    <row r="60" spans="1:40" ht="32.25" customHeight="1">
      <c r="A60" s="142">
        <f t="shared" si="12"/>
        <v>51</v>
      </c>
      <c r="B60" s="99" t="s">
        <v>84</v>
      </c>
      <c r="C60" s="143">
        <f t="shared" si="10"/>
        <v>99028.38</v>
      </c>
      <c r="D60" s="143">
        <f t="shared" si="9"/>
        <v>0</v>
      </c>
      <c r="E60" s="23"/>
      <c r="F60" s="23"/>
      <c r="G60" s="23"/>
      <c r="H60" s="23"/>
      <c r="I60" s="23"/>
      <c r="J60" s="23"/>
      <c r="K60" s="23"/>
      <c r="L60" s="23"/>
      <c r="M60" s="12"/>
      <c r="N60" s="23"/>
      <c r="O60" s="34"/>
      <c r="P60" s="23"/>
      <c r="Q60" s="79"/>
      <c r="R60" s="23"/>
      <c r="S60" s="23"/>
      <c r="T60" s="79"/>
      <c r="U60" s="23"/>
      <c r="V60" s="12"/>
      <c r="W60" s="143">
        <f>SUM(Y60:AI60)</f>
        <v>99028.38</v>
      </c>
      <c r="X60" s="69"/>
      <c r="Y60" s="69">
        <v>99028.38</v>
      </c>
      <c r="Z60" s="69"/>
      <c r="AA60" s="69"/>
      <c r="AB60" s="69"/>
      <c r="AC60" s="5"/>
      <c r="AD60" s="5"/>
      <c r="AE60" s="14"/>
      <c r="AF60" s="25"/>
      <c r="AG60" s="25"/>
      <c r="AH60" s="25"/>
      <c r="AI60" s="25"/>
      <c r="AJ60" s="25"/>
      <c r="AK60" s="25"/>
      <c r="AL60" s="25"/>
      <c r="AM60" s="25"/>
      <c r="AN60" s="25"/>
    </row>
    <row r="61" spans="1:40" ht="32.25" customHeight="1">
      <c r="A61" s="142">
        <f t="shared" si="12"/>
        <v>52</v>
      </c>
      <c r="B61" s="99" t="s">
        <v>85</v>
      </c>
      <c r="C61" s="143">
        <f t="shared" si="10"/>
        <v>106963.26</v>
      </c>
      <c r="D61" s="143">
        <f t="shared" si="9"/>
        <v>0</v>
      </c>
      <c r="E61" s="23"/>
      <c r="F61" s="23"/>
      <c r="G61" s="23"/>
      <c r="H61" s="23"/>
      <c r="I61" s="23"/>
      <c r="J61" s="23"/>
      <c r="K61" s="23"/>
      <c r="L61" s="23"/>
      <c r="M61" s="12"/>
      <c r="N61" s="23"/>
      <c r="O61" s="34"/>
      <c r="P61" s="23"/>
      <c r="Q61" s="79"/>
      <c r="R61" s="23"/>
      <c r="S61" s="23"/>
      <c r="T61" s="79"/>
      <c r="U61" s="23"/>
      <c r="V61" s="12"/>
      <c r="W61" s="143">
        <f>SUM(Y61:AI61)</f>
        <v>106963.26</v>
      </c>
      <c r="X61" s="69"/>
      <c r="Y61" s="69">
        <v>106963.26</v>
      </c>
      <c r="Z61" s="69"/>
      <c r="AA61" s="69"/>
      <c r="AB61" s="69"/>
      <c r="AC61" s="5"/>
      <c r="AD61" s="5"/>
      <c r="AE61" s="14"/>
      <c r="AF61" s="25"/>
      <c r="AG61" s="25"/>
      <c r="AH61" s="25"/>
      <c r="AI61" s="25"/>
      <c r="AJ61" s="25"/>
      <c r="AK61" s="25"/>
      <c r="AL61" s="25"/>
      <c r="AM61" s="25"/>
      <c r="AN61" s="25"/>
    </row>
    <row r="62" spans="1:40" ht="32.25" customHeight="1">
      <c r="A62" s="142">
        <f t="shared" si="12"/>
        <v>53</v>
      </c>
      <c r="B62" s="99" t="s">
        <v>86</v>
      </c>
      <c r="C62" s="143">
        <f t="shared" si="10"/>
        <v>136376.46</v>
      </c>
      <c r="D62" s="143">
        <f t="shared" si="9"/>
        <v>0</v>
      </c>
      <c r="E62" s="23"/>
      <c r="F62" s="23"/>
      <c r="G62" s="23"/>
      <c r="H62" s="23"/>
      <c r="I62" s="23"/>
      <c r="J62" s="23"/>
      <c r="K62" s="23"/>
      <c r="L62" s="23"/>
      <c r="M62" s="12"/>
      <c r="N62" s="23"/>
      <c r="O62" s="34"/>
      <c r="P62" s="23"/>
      <c r="Q62" s="79"/>
      <c r="R62" s="23"/>
      <c r="S62" s="23"/>
      <c r="T62" s="79"/>
      <c r="U62" s="23"/>
      <c r="V62" s="12"/>
      <c r="W62" s="143">
        <f>SUM(Y62:AI62)</f>
        <v>136376.46</v>
      </c>
      <c r="X62" s="69"/>
      <c r="Y62" s="69">
        <v>136376.46</v>
      </c>
      <c r="Z62" s="69"/>
      <c r="AA62" s="69"/>
      <c r="AB62" s="69"/>
      <c r="AC62" s="5"/>
      <c r="AD62" s="5"/>
      <c r="AE62" s="14"/>
      <c r="AF62" s="25"/>
      <c r="AG62" s="25"/>
      <c r="AH62" s="25"/>
      <c r="AI62" s="25"/>
      <c r="AJ62" s="25"/>
      <c r="AK62" s="25"/>
      <c r="AL62" s="25"/>
      <c r="AM62" s="25"/>
      <c r="AN62" s="25"/>
    </row>
    <row r="63" spans="1:40" ht="32.25" customHeight="1">
      <c r="A63" s="142">
        <f t="shared" si="12"/>
        <v>54</v>
      </c>
      <c r="B63" s="99" t="s">
        <v>87</v>
      </c>
      <c r="C63" s="143">
        <f t="shared" si="10"/>
        <v>99560.09</v>
      </c>
      <c r="D63" s="143">
        <f t="shared" si="9"/>
        <v>0</v>
      </c>
      <c r="E63" s="23"/>
      <c r="F63" s="23"/>
      <c r="G63" s="23"/>
      <c r="H63" s="23"/>
      <c r="I63" s="23"/>
      <c r="J63" s="23"/>
      <c r="K63" s="23"/>
      <c r="L63" s="23"/>
      <c r="M63" s="12"/>
      <c r="N63" s="23"/>
      <c r="O63" s="34"/>
      <c r="P63" s="23"/>
      <c r="Q63" s="79"/>
      <c r="R63" s="23"/>
      <c r="S63" s="23"/>
      <c r="T63" s="79"/>
      <c r="U63" s="23"/>
      <c r="V63" s="12"/>
      <c r="W63" s="143">
        <f>SUM(Y63:AI63)</f>
        <v>99560.09</v>
      </c>
      <c r="X63" s="69"/>
      <c r="Y63" s="69">
        <v>99560.09</v>
      </c>
      <c r="Z63" s="69"/>
      <c r="AA63" s="69"/>
      <c r="AB63" s="69"/>
      <c r="AC63" s="5"/>
      <c r="AD63" s="5"/>
      <c r="AE63" s="14"/>
      <c r="AF63" s="25"/>
      <c r="AG63" s="25"/>
      <c r="AH63" s="25"/>
      <c r="AI63" s="25"/>
      <c r="AJ63" s="25"/>
      <c r="AK63" s="25"/>
      <c r="AL63" s="25"/>
      <c r="AM63" s="25"/>
      <c r="AN63" s="25"/>
    </row>
    <row r="64" spans="1:40" ht="32.25" customHeight="1">
      <c r="A64" s="142">
        <f t="shared" si="12"/>
        <v>55</v>
      </c>
      <c r="B64" s="99" t="s">
        <v>88</v>
      </c>
      <c r="C64" s="143">
        <f t="shared" si="10"/>
        <v>110929.98</v>
      </c>
      <c r="D64" s="143">
        <f t="shared" si="9"/>
        <v>0</v>
      </c>
      <c r="E64" s="23"/>
      <c r="F64" s="23"/>
      <c r="G64" s="23"/>
      <c r="H64" s="23"/>
      <c r="I64" s="23"/>
      <c r="J64" s="23"/>
      <c r="K64" s="23"/>
      <c r="L64" s="23"/>
      <c r="M64" s="12"/>
      <c r="N64" s="23"/>
      <c r="O64" s="34"/>
      <c r="P64" s="23"/>
      <c r="Q64" s="79"/>
      <c r="R64" s="23"/>
      <c r="S64" s="23"/>
      <c r="T64" s="79"/>
      <c r="U64" s="23"/>
      <c r="V64" s="12"/>
      <c r="W64" s="143">
        <f>SUM(Y64:AI64)</f>
        <v>110929.98</v>
      </c>
      <c r="X64" s="69"/>
      <c r="Y64" s="69">
        <v>110929.98</v>
      </c>
      <c r="Z64" s="69"/>
      <c r="AA64" s="69"/>
      <c r="AB64" s="69"/>
      <c r="AC64" s="5"/>
      <c r="AD64" s="5"/>
      <c r="AE64" s="14"/>
      <c r="AF64" s="25"/>
      <c r="AG64" s="25"/>
      <c r="AH64" s="25"/>
      <c r="AI64" s="25"/>
      <c r="AJ64" s="25"/>
      <c r="AK64" s="25"/>
      <c r="AL64" s="25"/>
      <c r="AM64" s="25"/>
      <c r="AN64" s="25"/>
    </row>
    <row r="65" spans="1:40" ht="32.25" customHeight="1">
      <c r="A65" s="142">
        <f t="shared" si="12"/>
        <v>56</v>
      </c>
      <c r="B65" s="99" t="s">
        <v>89</v>
      </c>
      <c r="C65" s="143">
        <f t="shared" si="10"/>
        <v>130000</v>
      </c>
      <c r="D65" s="143">
        <f t="shared" si="9"/>
        <v>0</v>
      </c>
      <c r="E65" s="23"/>
      <c r="F65" s="23"/>
      <c r="G65" s="23"/>
      <c r="H65" s="23"/>
      <c r="I65" s="23"/>
      <c r="J65" s="23"/>
      <c r="K65" s="23"/>
      <c r="L65" s="23"/>
      <c r="M65" s="12"/>
      <c r="N65" s="23"/>
      <c r="O65" s="34"/>
      <c r="P65" s="23"/>
      <c r="Q65" s="79"/>
      <c r="R65" s="23"/>
      <c r="S65" s="23"/>
      <c r="T65" s="79"/>
      <c r="U65" s="23"/>
      <c r="V65" s="12"/>
      <c r="W65" s="143">
        <v>130000</v>
      </c>
      <c r="X65" s="69"/>
      <c r="Y65" s="69"/>
      <c r="Z65" s="69"/>
      <c r="AA65" s="69"/>
      <c r="AB65" s="69"/>
      <c r="AC65" s="5"/>
      <c r="AD65" s="5"/>
      <c r="AE65" s="14"/>
      <c r="AF65" s="25"/>
      <c r="AG65" s="25"/>
      <c r="AH65" s="25"/>
      <c r="AI65" s="25"/>
      <c r="AJ65" s="25"/>
      <c r="AK65" s="25"/>
      <c r="AL65" s="25"/>
      <c r="AM65" s="25"/>
      <c r="AN65" s="25"/>
    </row>
    <row r="66" spans="1:40" ht="32.25" customHeight="1">
      <c r="A66" s="142">
        <f t="shared" si="12"/>
        <v>57</v>
      </c>
      <c r="B66" s="99" t="s">
        <v>90</v>
      </c>
      <c r="C66" s="143">
        <f t="shared" si="10"/>
        <v>101674.27</v>
      </c>
      <c r="D66" s="143">
        <f t="shared" si="9"/>
        <v>0</v>
      </c>
      <c r="E66" s="23"/>
      <c r="F66" s="23"/>
      <c r="G66" s="23"/>
      <c r="H66" s="23"/>
      <c r="I66" s="23"/>
      <c r="J66" s="23"/>
      <c r="K66" s="23"/>
      <c r="L66" s="23"/>
      <c r="M66" s="12"/>
      <c r="N66" s="23"/>
      <c r="O66" s="34"/>
      <c r="P66" s="23"/>
      <c r="Q66" s="79"/>
      <c r="R66" s="23"/>
      <c r="S66" s="23"/>
      <c r="T66" s="79"/>
      <c r="U66" s="23"/>
      <c r="V66" s="12"/>
      <c r="W66" s="143">
        <f>SUM(Y66:AI66)</f>
        <v>101674.27</v>
      </c>
      <c r="X66" s="69"/>
      <c r="Y66" s="69">
        <v>101674.27</v>
      </c>
      <c r="Z66" s="69"/>
      <c r="AA66" s="69"/>
      <c r="AB66" s="69"/>
      <c r="AC66" s="5"/>
      <c r="AD66" s="5"/>
      <c r="AE66" s="14"/>
      <c r="AF66" s="25"/>
      <c r="AG66" s="25"/>
      <c r="AH66" s="25"/>
      <c r="AI66" s="25"/>
      <c r="AJ66" s="25"/>
      <c r="AK66" s="25"/>
      <c r="AL66" s="25"/>
      <c r="AM66" s="25"/>
      <c r="AN66" s="25"/>
    </row>
    <row r="67" spans="1:40" ht="32.25" customHeight="1">
      <c r="A67" s="142">
        <f t="shared" si="12"/>
        <v>58</v>
      </c>
      <c r="B67" s="99" t="s">
        <v>91</v>
      </c>
      <c r="C67" s="143">
        <f t="shared" si="10"/>
        <v>338992.97</v>
      </c>
      <c r="D67" s="143">
        <f t="shared" si="9"/>
        <v>0</v>
      </c>
      <c r="E67" s="23"/>
      <c r="F67" s="23"/>
      <c r="G67" s="23"/>
      <c r="H67" s="23"/>
      <c r="I67" s="23"/>
      <c r="J67" s="23"/>
      <c r="K67" s="23"/>
      <c r="L67" s="23"/>
      <c r="M67" s="12"/>
      <c r="N67" s="23"/>
      <c r="O67" s="34"/>
      <c r="P67" s="23"/>
      <c r="Q67" s="79"/>
      <c r="R67" s="23"/>
      <c r="S67" s="23"/>
      <c r="T67" s="79"/>
      <c r="U67" s="23"/>
      <c r="V67" s="12"/>
      <c r="W67" s="143">
        <f>SUM(Y67:AI67)</f>
        <v>338992.97</v>
      </c>
      <c r="X67" s="69"/>
      <c r="Y67" s="69">
        <v>103815.05</v>
      </c>
      <c r="Z67" s="69"/>
      <c r="AA67" s="69">
        <v>109210.75</v>
      </c>
      <c r="AB67" s="69">
        <v>125967.17</v>
      </c>
      <c r="AC67" s="5"/>
      <c r="AD67" s="5"/>
      <c r="AE67" s="14"/>
      <c r="AF67" s="25"/>
      <c r="AG67" s="25"/>
      <c r="AH67" s="25"/>
      <c r="AI67" s="25"/>
      <c r="AJ67" s="25"/>
      <c r="AK67" s="25"/>
      <c r="AL67" s="25"/>
      <c r="AM67" s="25"/>
      <c r="AN67" s="25"/>
    </row>
    <row r="68" spans="1:40" ht="32.25" customHeight="1">
      <c r="A68" s="142">
        <f t="shared" si="12"/>
        <v>59</v>
      </c>
      <c r="B68" s="99" t="s">
        <v>92</v>
      </c>
      <c r="C68" s="143">
        <f t="shared" si="10"/>
        <v>130000</v>
      </c>
      <c r="D68" s="143">
        <f t="shared" si="9"/>
        <v>0</v>
      </c>
      <c r="E68" s="23"/>
      <c r="F68" s="23"/>
      <c r="G68" s="23"/>
      <c r="H68" s="23"/>
      <c r="I68" s="23"/>
      <c r="J68" s="23"/>
      <c r="K68" s="23"/>
      <c r="L68" s="23"/>
      <c r="M68" s="12"/>
      <c r="N68" s="23"/>
      <c r="O68" s="34"/>
      <c r="P68" s="23"/>
      <c r="Q68" s="79"/>
      <c r="R68" s="23"/>
      <c r="S68" s="23"/>
      <c r="T68" s="79"/>
      <c r="U68" s="23"/>
      <c r="V68" s="12"/>
      <c r="W68" s="143">
        <v>130000</v>
      </c>
      <c r="X68" s="69"/>
      <c r="Y68" s="69"/>
      <c r="Z68" s="69"/>
      <c r="AA68" s="69"/>
      <c r="AB68" s="69"/>
      <c r="AC68" s="5"/>
      <c r="AD68" s="5"/>
      <c r="AE68" s="14"/>
      <c r="AF68" s="25"/>
      <c r="AG68" s="25"/>
      <c r="AH68" s="25"/>
      <c r="AI68" s="25"/>
      <c r="AJ68" s="25"/>
      <c r="AK68" s="25"/>
      <c r="AL68" s="25"/>
      <c r="AM68" s="25"/>
      <c r="AN68" s="25"/>
    </row>
    <row r="69" spans="1:40" ht="32.25" customHeight="1">
      <c r="A69" s="142">
        <f t="shared" si="12"/>
        <v>60</v>
      </c>
      <c r="B69" s="99" t="s">
        <v>93</v>
      </c>
      <c r="C69" s="143">
        <f t="shared" si="10"/>
        <v>776457.27</v>
      </c>
      <c r="D69" s="143">
        <f t="shared" si="9"/>
        <v>0</v>
      </c>
      <c r="E69" s="23"/>
      <c r="F69" s="23"/>
      <c r="G69" s="23"/>
      <c r="H69" s="23"/>
      <c r="I69" s="23"/>
      <c r="J69" s="23"/>
      <c r="K69" s="23"/>
      <c r="L69" s="23"/>
      <c r="M69" s="12"/>
      <c r="N69" s="23"/>
      <c r="O69" s="34"/>
      <c r="P69" s="23"/>
      <c r="Q69" s="79"/>
      <c r="R69" s="23"/>
      <c r="S69" s="23"/>
      <c r="T69" s="79"/>
      <c r="U69" s="23"/>
      <c r="V69" s="12"/>
      <c r="W69" s="143">
        <f t="shared" ref="W69:W89" si="13">SUM(Y69:AI69)</f>
        <v>776457.27</v>
      </c>
      <c r="X69" s="69"/>
      <c r="Y69" s="69"/>
      <c r="Z69" s="69"/>
      <c r="AA69" s="69"/>
      <c r="AB69" s="69"/>
      <c r="AC69" s="5"/>
      <c r="AD69" s="5">
        <v>211493.27</v>
      </c>
      <c r="AE69" s="14"/>
      <c r="AF69" s="25">
        <v>564964</v>
      </c>
      <c r="AG69" s="25"/>
      <c r="AH69" s="25"/>
      <c r="AI69" s="25"/>
      <c r="AJ69" s="25"/>
      <c r="AK69" s="25"/>
      <c r="AL69" s="25"/>
      <c r="AM69" s="25"/>
      <c r="AN69" s="25"/>
    </row>
    <row r="70" spans="1:40" ht="32.25" customHeight="1">
      <c r="A70" s="142">
        <f t="shared" si="12"/>
        <v>61</v>
      </c>
      <c r="B70" s="99" t="s">
        <v>94</v>
      </c>
      <c r="C70" s="143">
        <f t="shared" si="10"/>
        <v>219940.9</v>
      </c>
      <c r="D70" s="143">
        <f t="shared" si="9"/>
        <v>0</v>
      </c>
      <c r="E70" s="23"/>
      <c r="F70" s="23"/>
      <c r="G70" s="23"/>
      <c r="H70" s="23"/>
      <c r="I70" s="23"/>
      <c r="J70" s="23"/>
      <c r="K70" s="23"/>
      <c r="L70" s="23"/>
      <c r="M70" s="12"/>
      <c r="N70" s="23"/>
      <c r="O70" s="34"/>
      <c r="P70" s="23"/>
      <c r="Q70" s="79"/>
      <c r="R70" s="23"/>
      <c r="S70" s="23"/>
      <c r="T70" s="79"/>
      <c r="U70" s="23"/>
      <c r="V70" s="12"/>
      <c r="W70" s="143">
        <f t="shared" si="13"/>
        <v>219940.9</v>
      </c>
      <c r="X70" s="69"/>
      <c r="Y70" s="69"/>
      <c r="Z70" s="69"/>
      <c r="AA70" s="69"/>
      <c r="AB70" s="69"/>
      <c r="AC70" s="5"/>
      <c r="AD70" s="5">
        <v>219940.9</v>
      </c>
      <c r="AE70" s="14"/>
      <c r="AF70" s="25"/>
      <c r="AG70" s="25"/>
      <c r="AH70" s="25"/>
      <c r="AI70" s="25"/>
      <c r="AJ70" s="25"/>
      <c r="AK70" s="25"/>
      <c r="AL70" s="25"/>
      <c r="AM70" s="25"/>
      <c r="AN70" s="25"/>
    </row>
    <row r="71" spans="1:40" ht="32.25" customHeight="1">
      <c r="A71" s="142">
        <f t="shared" si="12"/>
        <v>62</v>
      </c>
      <c r="B71" s="99" t="s">
        <v>95</v>
      </c>
      <c r="C71" s="143">
        <f t="shared" si="10"/>
        <v>918215.59000000008</v>
      </c>
      <c r="D71" s="143">
        <f t="shared" si="9"/>
        <v>0</v>
      </c>
      <c r="E71" s="23"/>
      <c r="F71" s="23"/>
      <c r="G71" s="23"/>
      <c r="H71" s="23"/>
      <c r="I71" s="23"/>
      <c r="J71" s="23"/>
      <c r="K71" s="23"/>
      <c r="L71" s="23"/>
      <c r="M71" s="12"/>
      <c r="N71" s="23"/>
      <c r="O71" s="34"/>
      <c r="P71" s="23"/>
      <c r="Q71" s="79"/>
      <c r="R71" s="23"/>
      <c r="S71" s="23"/>
      <c r="T71" s="79"/>
      <c r="U71" s="23"/>
      <c r="V71" s="12"/>
      <c r="W71" s="143">
        <f t="shared" si="13"/>
        <v>918215.59000000008</v>
      </c>
      <c r="X71" s="69"/>
      <c r="Y71" s="69"/>
      <c r="Z71" s="69"/>
      <c r="AA71" s="69"/>
      <c r="AB71" s="69"/>
      <c r="AC71" s="5">
        <v>117466.88</v>
      </c>
      <c r="AD71" s="5">
        <v>218268.06</v>
      </c>
      <c r="AE71" s="14"/>
      <c r="AF71" s="25">
        <v>582480.65</v>
      </c>
      <c r="AG71" s="25"/>
      <c r="AH71" s="25"/>
      <c r="AI71" s="25"/>
      <c r="AJ71" s="25"/>
      <c r="AK71" s="25"/>
      <c r="AL71" s="25"/>
      <c r="AM71" s="25"/>
      <c r="AN71" s="25"/>
    </row>
    <row r="72" spans="1:40" ht="32.25" customHeight="1">
      <c r="A72" s="142">
        <f t="shared" si="12"/>
        <v>63</v>
      </c>
      <c r="B72" s="99" t="s">
        <v>96</v>
      </c>
      <c r="C72" s="143">
        <f t="shared" si="10"/>
        <v>493401.95</v>
      </c>
      <c r="D72" s="143">
        <f t="shared" si="9"/>
        <v>0</v>
      </c>
      <c r="E72" s="23"/>
      <c r="F72" s="23"/>
      <c r="G72" s="23"/>
      <c r="H72" s="23"/>
      <c r="I72" s="23"/>
      <c r="J72" s="23"/>
      <c r="K72" s="23"/>
      <c r="L72" s="23"/>
      <c r="M72" s="12"/>
      <c r="N72" s="23"/>
      <c r="O72" s="34"/>
      <c r="P72" s="23"/>
      <c r="Q72" s="79"/>
      <c r="R72" s="23"/>
      <c r="S72" s="23"/>
      <c r="T72" s="79"/>
      <c r="U72" s="23"/>
      <c r="V72" s="12"/>
      <c r="W72" s="143">
        <f t="shared" si="13"/>
        <v>493401.95</v>
      </c>
      <c r="X72" s="69"/>
      <c r="Y72" s="69"/>
      <c r="Z72" s="69"/>
      <c r="AA72" s="69"/>
      <c r="AB72" s="69"/>
      <c r="AC72" s="5"/>
      <c r="AD72" s="5">
        <v>185930.87</v>
      </c>
      <c r="AE72" s="14"/>
      <c r="AF72" s="25">
        <v>307471.08</v>
      </c>
      <c r="AG72" s="25"/>
      <c r="AH72" s="25"/>
      <c r="AI72" s="25"/>
      <c r="AJ72" s="25"/>
      <c r="AK72" s="25"/>
      <c r="AL72" s="25"/>
      <c r="AM72" s="25"/>
      <c r="AN72" s="25"/>
    </row>
    <row r="73" spans="1:40" ht="32.25" customHeight="1">
      <c r="A73" s="142">
        <f t="shared" si="12"/>
        <v>64</v>
      </c>
      <c r="B73" s="99" t="s">
        <v>97</v>
      </c>
      <c r="C73" s="143">
        <f t="shared" si="10"/>
        <v>963403.03</v>
      </c>
      <c r="D73" s="143">
        <f t="shared" si="9"/>
        <v>0</v>
      </c>
      <c r="E73" s="23"/>
      <c r="F73" s="23"/>
      <c r="G73" s="23"/>
      <c r="H73" s="23"/>
      <c r="I73" s="23"/>
      <c r="J73" s="23"/>
      <c r="K73" s="23"/>
      <c r="L73" s="23"/>
      <c r="M73" s="12"/>
      <c r="N73" s="23"/>
      <c r="O73" s="34"/>
      <c r="P73" s="23"/>
      <c r="Q73" s="79"/>
      <c r="R73" s="23"/>
      <c r="S73" s="23"/>
      <c r="T73" s="79"/>
      <c r="U73" s="23"/>
      <c r="V73" s="12"/>
      <c r="W73" s="143">
        <f t="shared" si="13"/>
        <v>963403.03</v>
      </c>
      <c r="X73" s="69"/>
      <c r="Y73" s="69"/>
      <c r="Z73" s="69"/>
      <c r="AA73" s="69"/>
      <c r="AB73" s="69"/>
      <c r="AC73" s="5">
        <v>124153.16</v>
      </c>
      <c r="AD73" s="5">
        <v>229005.91</v>
      </c>
      <c r="AE73" s="14"/>
      <c r="AF73" s="25">
        <v>610243.96</v>
      </c>
      <c r="AG73" s="25"/>
      <c r="AH73" s="25"/>
      <c r="AI73" s="25"/>
      <c r="AJ73" s="25"/>
      <c r="AK73" s="25"/>
      <c r="AL73" s="25"/>
      <c r="AM73" s="25"/>
      <c r="AN73" s="25"/>
    </row>
    <row r="74" spans="1:40" ht="32.25" customHeight="1">
      <c r="A74" s="142">
        <f t="shared" si="12"/>
        <v>65</v>
      </c>
      <c r="B74" s="99" t="s">
        <v>98</v>
      </c>
      <c r="C74" s="143">
        <f t="shared" ref="C74:C105" si="14">D74+K74+L74+N74+P74+R74+S74+U74+V74+W74</f>
        <v>870606.5</v>
      </c>
      <c r="D74" s="143">
        <f t="shared" si="9"/>
        <v>0</v>
      </c>
      <c r="E74" s="23"/>
      <c r="F74" s="23"/>
      <c r="G74" s="23"/>
      <c r="H74" s="23"/>
      <c r="I74" s="23"/>
      <c r="J74" s="23"/>
      <c r="K74" s="23"/>
      <c r="L74" s="23"/>
      <c r="M74" s="12"/>
      <c r="N74" s="23"/>
      <c r="O74" s="34"/>
      <c r="P74" s="23"/>
      <c r="Q74" s="79"/>
      <c r="R74" s="23"/>
      <c r="S74" s="23"/>
      <c r="T74" s="79"/>
      <c r="U74" s="23"/>
      <c r="V74" s="12"/>
      <c r="W74" s="143">
        <f t="shared" si="13"/>
        <v>870606.5</v>
      </c>
      <c r="X74" s="69"/>
      <c r="Y74" s="69"/>
      <c r="Z74" s="69"/>
      <c r="AA74" s="69"/>
      <c r="AB74" s="69"/>
      <c r="AC74" s="5"/>
      <c r="AD74" s="5">
        <v>237751.18</v>
      </c>
      <c r="AE74" s="14"/>
      <c r="AF74" s="25">
        <v>632855.31999999995</v>
      </c>
      <c r="AG74" s="25"/>
      <c r="AH74" s="25"/>
      <c r="AI74" s="25"/>
      <c r="AJ74" s="25"/>
      <c r="AK74" s="25"/>
      <c r="AL74" s="25"/>
      <c r="AM74" s="25"/>
      <c r="AN74" s="25"/>
    </row>
    <row r="75" spans="1:40" ht="32.25" customHeight="1">
      <c r="A75" s="142">
        <f t="shared" si="12"/>
        <v>66</v>
      </c>
      <c r="B75" s="99" t="s">
        <v>99</v>
      </c>
      <c r="C75" s="143">
        <f t="shared" si="14"/>
        <v>746259.65</v>
      </c>
      <c r="D75" s="143">
        <f t="shared" si="9"/>
        <v>0</v>
      </c>
      <c r="E75" s="23"/>
      <c r="F75" s="23"/>
      <c r="G75" s="23"/>
      <c r="H75" s="23"/>
      <c r="I75" s="23"/>
      <c r="J75" s="23"/>
      <c r="K75" s="23"/>
      <c r="L75" s="23"/>
      <c r="M75" s="12"/>
      <c r="N75" s="23"/>
      <c r="O75" s="34"/>
      <c r="P75" s="23"/>
      <c r="Q75" s="79"/>
      <c r="R75" s="23"/>
      <c r="S75" s="23"/>
      <c r="T75" s="79"/>
      <c r="U75" s="23"/>
      <c r="V75" s="12"/>
      <c r="W75" s="143">
        <f t="shared" si="13"/>
        <v>746259.65</v>
      </c>
      <c r="X75" s="69"/>
      <c r="Y75" s="69"/>
      <c r="Z75" s="69"/>
      <c r="AA75" s="69"/>
      <c r="AB75" s="69"/>
      <c r="AC75" s="5"/>
      <c r="AD75" s="5">
        <v>203071.25</v>
      </c>
      <c r="AE75" s="14"/>
      <c r="AF75" s="25">
        <v>543188.4</v>
      </c>
      <c r="AG75" s="25"/>
      <c r="AH75" s="25"/>
      <c r="AI75" s="25"/>
      <c r="AJ75" s="25"/>
      <c r="AK75" s="25"/>
      <c r="AL75" s="25"/>
      <c r="AM75" s="25"/>
      <c r="AN75" s="25"/>
    </row>
    <row r="76" spans="1:40" ht="32.25" customHeight="1">
      <c r="A76" s="142">
        <f t="shared" si="12"/>
        <v>67</v>
      </c>
      <c r="B76" s="99" t="s">
        <v>100</v>
      </c>
      <c r="C76" s="143">
        <f t="shared" si="14"/>
        <v>463689.76</v>
      </c>
      <c r="D76" s="143">
        <f t="shared" si="9"/>
        <v>0</v>
      </c>
      <c r="E76" s="23"/>
      <c r="F76" s="23"/>
      <c r="G76" s="23"/>
      <c r="H76" s="23"/>
      <c r="I76" s="23"/>
      <c r="J76" s="23"/>
      <c r="K76" s="23"/>
      <c r="L76" s="23"/>
      <c r="M76" s="12"/>
      <c r="N76" s="23"/>
      <c r="O76" s="34"/>
      <c r="P76" s="23"/>
      <c r="Q76" s="79"/>
      <c r="R76" s="23"/>
      <c r="S76" s="23"/>
      <c r="T76" s="79"/>
      <c r="U76" s="23"/>
      <c r="V76" s="12"/>
      <c r="W76" s="143">
        <f t="shared" si="13"/>
        <v>463689.76</v>
      </c>
      <c r="X76" s="69"/>
      <c r="Y76" s="69"/>
      <c r="Z76" s="69"/>
      <c r="AA76" s="69"/>
      <c r="AB76" s="69"/>
      <c r="AC76" s="5"/>
      <c r="AD76" s="5">
        <v>174947.04</v>
      </c>
      <c r="AE76" s="14"/>
      <c r="AF76" s="25">
        <v>288742.71999999997</v>
      </c>
      <c r="AG76" s="25"/>
      <c r="AH76" s="25"/>
      <c r="AI76" s="25"/>
      <c r="AJ76" s="25"/>
      <c r="AK76" s="25"/>
      <c r="AL76" s="25"/>
      <c r="AM76" s="25"/>
      <c r="AN76" s="25">
        <v>133.34</v>
      </c>
    </row>
    <row r="77" spans="1:40" ht="32.25" customHeight="1">
      <c r="A77" s="142">
        <f t="shared" si="12"/>
        <v>68</v>
      </c>
      <c r="B77" s="99" t="s">
        <v>101</v>
      </c>
      <c r="C77" s="143">
        <f t="shared" si="14"/>
        <v>724381.45</v>
      </c>
      <c r="D77" s="143">
        <f t="shared" si="9"/>
        <v>0</v>
      </c>
      <c r="E77" s="23"/>
      <c r="F77" s="23"/>
      <c r="G77" s="23"/>
      <c r="H77" s="23"/>
      <c r="I77" s="23"/>
      <c r="J77" s="23"/>
      <c r="K77" s="23"/>
      <c r="L77" s="23"/>
      <c r="M77" s="12"/>
      <c r="N77" s="23"/>
      <c r="O77" s="34"/>
      <c r="P77" s="23"/>
      <c r="Q77" s="79"/>
      <c r="R77" s="23"/>
      <c r="S77" s="23"/>
      <c r="T77" s="79"/>
      <c r="U77" s="23"/>
      <c r="V77" s="12"/>
      <c r="W77" s="143">
        <f t="shared" si="13"/>
        <v>724381.45</v>
      </c>
      <c r="X77" s="69"/>
      <c r="Y77" s="69"/>
      <c r="Z77" s="69"/>
      <c r="AA77" s="69"/>
      <c r="AB77" s="69"/>
      <c r="AC77" s="5"/>
      <c r="AD77" s="5">
        <v>196969.49</v>
      </c>
      <c r="AE77" s="14"/>
      <c r="AF77" s="25">
        <v>527411.96</v>
      </c>
      <c r="AG77" s="25"/>
      <c r="AH77" s="25"/>
      <c r="AI77" s="25"/>
      <c r="AJ77" s="25"/>
      <c r="AK77" s="25"/>
      <c r="AL77" s="25"/>
      <c r="AM77" s="25"/>
      <c r="AN77" s="25"/>
    </row>
    <row r="78" spans="1:40" ht="32.25" customHeight="1">
      <c r="A78" s="142">
        <f t="shared" si="12"/>
        <v>69</v>
      </c>
      <c r="B78" s="99" t="s">
        <v>102</v>
      </c>
      <c r="C78" s="143">
        <f t="shared" si="14"/>
        <v>751689.49</v>
      </c>
      <c r="D78" s="143">
        <f t="shared" si="9"/>
        <v>0</v>
      </c>
      <c r="E78" s="23"/>
      <c r="F78" s="23"/>
      <c r="G78" s="23"/>
      <c r="H78" s="23"/>
      <c r="I78" s="23"/>
      <c r="J78" s="23"/>
      <c r="K78" s="23"/>
      <c r="L78" s="23"/>
      <c r="M78" s="12"/>
      <c r="N78" s="23"/>
      <c r="O78" s="34"/>
      <c r="P78" s="23"/>
      <c r="Q78" s="79"/>
      <c r="R78" s="23"/>
      <c r="S78" s="23"/>
      <c r="T78" s="79"/>
      <c r="U78" s="23"/>
      <c r="V78" s="12"/>
      <c r="W78" s="143">
        <f t="shared" si="13"/>
        <v>751689.49</v>
      </c>
      <c r="X78" s="69"/>
      <c r="Y78" s="69"/>
      <c r="Z78" s="69"/>
      <c r="AA78" s="69"/>
      <c r="AB78" s="69"/>
      <c r="AC78" s="5"/>
      <c r="AD78" s="5">
        <v>204585.61</v>
      </c>
      <c r="AE78" s="14"/>
      <c r="AF78" s="25">
        <v>547103.88</v>
      </c>
      <c r="AG78" s="25"/>
      <c r="AH78" s="25"/>
      <c r="AI78" s="25"/>
      <c r="AJ78" s="25"/>
      <c r="AK78" s="25"/>
      <c r="AL78" s="25"/>
      <c r="AM78" s="25"/>
      <c r="AN78" s="25"/>
    </row>
    <row r="79" spans="1:40" ht="32.25" customHeight="1">
      <c r="A79" s="142">
        <f t="shared" si="12"/>
        <v>70</v>
      </c>
      <c r="B79" s="99" t="s">
        <v>103</v>
      </c>
      <c r="C79" s="143">
        <f t="shared" si="14"/>
        <v>709962.84</v>
      </c>
      <c r="D79" s="143">
        <f t="shared" si="9"/>
        <v>0</v>
      </c>
      <c r="E79" s="23"/>
      <c r="F79" s="23"/>
      <c r="G79" s="23"/>
      <c r="H79" s="23"/>
      <c r="I79" s="23"/>
      <c r="J79" s="23"/>
      <c r="K79" s="23"/>
      <c r="L79" s="23"/>
      <c r="M79" s="12"/>
      <c r="N79" s="23"/>
      <c r="O79" s="34"/>
      <c r="P79" s="23"/>
      <c r="Q79" s="79"/>
      <c r="R79" s="23"/>
      <c r="S79" s="23"/>
      <c r="T79" s="79"/>
      <c r="U79" s="23"/>
      <c r="V79" s="12"/>
      <c r="W79" s="143">
        <f t="shared" si="13"/>
        <v>709962.84</v>
      </c>
      <c r="X79" s="69"/>
      <c r="Y79" s="69"/>
      <c r="Z79" s="69"/>
      <c r="AA79" s="69"/>
      <c r="AB79" s="69"/>
      <c r="AC79" s="5">
        <v>88222.34</v>
      </c>
      <c r="AD79" s="5">
        <v>169057.18</v>
      </c>
      <c r="AE79" s="14"/>
      <c r="AF79" s="25">
        <v>452683.32</v>
      </c>
      <c r="AG79" s="25"/>
      <c r="AH79" s="25"/>
      <c r="AI79" s="25"/>
      <c r="AJ79" s="25"/>
      <c r="AK79" s="25"/>
      <c r="AL79" s="25"/>
      <c r="AM79" s="25"/>
      <c r="AN79" s="25"/>
    </row>
    <row r="80" spans="1:40" ht="32.25" customHeight="1">
      <c r="A80" s="142">
        <f t="shared" si="12"/>
        <v>71</v>
      </c>
      <c r="B80" s="99" t="s">
        <v>104</v>
      </c>
      <c r="C80" s="143">
        <f t="shared" si="14"/>
        <v>631095.40999999992</v>
      </c>
      <c r="D80" s="143">
        <f t="shared" si="9"/>
        <v>0</v>
      </c>
      <c r="E80" s="23"/>
      <c r="F80" s="23"/>
      <c r="G80" s="23"/>
      <c r="H80" s="23"/>
      <c r="I80" s="23"/>
      <c r="J80" s="23"/>
      <c r="K80" s="23"/>
      <c r="L80" s="23"/>
      <c r="M80" s="12"/>
      <c r="N80" s="23"/>
      <c r="O80" s="34"/>
      <c r="P80" s="23"/>
      <c r="Q80" s="79"/>
      <c r="R80" s="23"/>
      <c r="S80" s="23"/>
      <c r="T80" s="79"/>
      <c r="U80" s="23"/>
      <c r="V80" s="12"/>
      <c r="W80" s="143">
        <f t="shared" si="13"/>
        <v>631095.40999999992</v>
      </c>
      <c r="X80" s="69"/>
      <c r="Y80" s="69"/>
      <c r="Z80" s="69"/>
      <c r="AA80" s="69"/>
      <c r="AB80" s="69"/>
      <c r="AC80" s="5"/>
      <c r="AD80" s="5">
        <v>171683.75</v>
      </c>
      <c r="AE80" s="14"/>
      <c r="AF80" s="25">
        <v>459411.66</v>
      </c>
      <c r="AG80" s="25"/>
      <c r="AH80" s="25"/>
      <c r="AI80" s="25"/>
      <c r="AJ80" s="25"/>
      <c r="AK80" s="25"/>
      <c r="AL80" s="25"/>
      <c r="AM80" s="25"/>
      <c r="AN80" s="25"/>
    </row>
    <row r="81" spans="1:40" ht="32.25" customHeight="1">
      <c r="A81" s="142">
        <f t="shared" si="12"/>
        <v>72</v>
      </c>
      <c r="B81" s="99" t="s">
        <v>105</v>
      </c>
      <c r="C81" s="143">
        <f t="shared" si="14"/>
        <v>751636.16999999993</v>
      </c>
      <c r="D81" s="143">
        <f t="shared" si="9"/>
        <v>0</v>
      </c>
      <c r="E81" s="23"/>
      <c r="F81" s="23"/>
      <c r="G81" s="23"/>
      <c r="H81" s="23"/>
      <c r="I81" s="23"/>
      <c r="J81" s="23"/>
      <c r="K81" s="23"/>
      <c r="L81" s="23"/>
      <c r="M81" s="12"/>
      <c r="N81" s="23"/>
      <c r="O81" s="34"/>
      <c r="P81" s="23"/>
      <c r="Q81" s="79"/>
      <c r="R81" s="23"/>
      <c r="S81" s="23"/>
      <c r="T81" s="79"/>
      <c r="U81" s="23"/>
      <c r="V81" s="12"/>
      <c r="W81" s="143">
        <f t="shared" si="13"/>
        <v>751636.16999999993</v>
      </c>
      <c r="X81" s="69"/>
      <c r="Y81" s="69"/>
      <c r="Z81" s="69"/>
      <c r="AA81" s="69"/>
      <c r="AB81" s="69"/>
      <c r="AC81" s="5"/>
      <c r="AD81" s="5">
        <v>203917.1</v>
      </c>
      <c r="AE81" s="14"/>
      <c r="AF81" s="25">
        <v>547719.06999999995</v>
      </c>
      <c r="AG81" s="25"/>
      <c r="AH81" s="25"/>
      <c r="AI81" s="25"/>
      <c r="AJ81" s="25"/>
      <c r="AK81" s="25"/>
      <c r="AL81" s="25"/>
      <c r="AM81" s="25"/>
      <c r="AN81" s="25"/>
    </row>
    <row r="82" spans="1:40" ht="32.25" customHeight="1">
      <c r="A82" s="142">
        <f t="shared" si="12"/>
        <v>73</v>
      </c>
      <c r="B82" s="99" t="s">
        <v>106</v>
      </c>
      <c r="C82" s="143">
        <f t="shared" si="14"/>
        <v>175822.57</v>
      </c>
      <c r="D82" s="143">
        <f t="shared" si="9"/>
        <v>0</v>
      </c>
      <c r="E82" s="23"/>
      <c r="F82" s="23"/>
      <c r="G82" s="23"/>
      <c r="H82" s="23"/>
      <c r="I82" s="23"/>
      <c r="J82" s="23"/>
      <c r="K82" s="23"/>
      <c r="L82" s="23"/>
      <c r="M82" s="12"/>
      <c r="N82" s="23"/>
      <c r="O82" s="34"/>
      <c r="P82" s="23"/>
      <c r="Q82" s="79"/>
      <c r="R82" s="23"/>
      <c r="S82" s="23"/>
      <c r="T82" s="79"/>
      <c r="U82" s="23"/>
      <c r="V82" s="12"/>
      <c r="W82" s="143">
        <f t="shared" si="13"/>
        <v>175822.57</v>
      </c>
      <c r="X82" s="69"/>
      <c r="Y82" s="69"/>
      <c r="Z82" s="69"/>
      <c r="AA82" s="69"/>
      <c r="AB82" s="69"/>
      <c r="AC82" s="5"/>
      <c r="AD82" s="5">
        <v>175822.57</v>
      </c>
      <c r="AE82" s="14"/>
      <c r="AF82" s="25"/>
      <c r="AG82" s="25"/>
      <c r="AH82" s="25"/>
      <c r="AI82" s="25"/>
      <c r="AJ82" s="25"/>
      <c r="AK82" s="25"/>
      <c r="AL82" s="25"/>
      <c r="AM82" s="25"/>
      <c r="AN82" s="25"/>
    </row>
    <row r="83" spans="1:40" ht="32.25" customHeight="1">
      <c r="A83" s="142">
        <f t="shared" si="12"/>
        <v>74</v>
      </c>
      <c r="B83" s="99" t="s">
        <v>107</v>
      </c>
      <c r="C83" s="143">
        <f t="shared" si="14"/>
        <v>648104.31000000006</v>
      </c>
      <c r="D83" s="143">
        <f t="shared" si="9"/>
        <v>0</v>
      </c>
      <c r="E83" s="23"/>
      <c r="F83" s="23"/>
      <c r="G83" s="23"/>
      <c r="H83" s="23"/>
      <c r="I83" s="23"/>
      <c r="J83" s="23"/>
      <c r="K83" s="23"/>
      <c r="L83" s="23"/>
      <c r="M83" s="12"/>
      <c r="N83" s="23"/>
      <c r="O83" s="34"/>
      <c r="P83" s="23"/>
      <c r="Q83" s="79"/>
      <c r="R83" s="23"/>
      <c r="S83" s="23"/>
      <c r="T83" s="79"/>
      <c r="U83" s="23"/>
      <c r="V83" s="12"/>
      <c r="W83" s="143">
        <f t="shared" si="13"/>
        <v>648104.31000000006</v>
      </c>
      <c r="X83" s="69"/>
      <c r="Y83" s="69"/>
      <c r="Z83" s="69"/>
      <c r="AA83" s="69"/>
      <c r="AB83" s="69"/>
      <c r="AC83" s="5"/>
      <c r="AD83" s="5">
        <v>176459.32</v>
      </c>
      <c r="AE83" s="14"/>
      <c r="AF83" s="25">
        <v>471644.99</v>
      </c>
      <c r="AG83" s="25"/>
      <c r="AH83" s="25"/>
      <c r="AI83" s="25"/>
      <c r="AJ83" s="25"/>
      <c r="AK83" s="25"/>
      <c r="AL83" s="25"/>
      <c r="AM83" s="25"/>
      <c r="AN83" s="25"/>
    </row>
    <row r="84" spans="1:40" ht="32.25" customHeight="1">
      <c r="A84" s="142">
        <f t="shared" si="12"/>
        <v>75</v>
      </c>
      <c r="B84" s="99" t="s">
        <v>108</v>
      </c>
      <c r="C84" s="143">
        <f t="shared" si="14"/>
        <v>815990.4</v>
      </c>
      <c r="D84" s="143">
        <f t="shared" si="9"/>
        <v>0</v>
      </c>
      <c r="E84" s="23"/>
      <c r="F84" s="23"/>
      <c r="G84" s="23"/>
      <c r="H84" s="23"/>
      <c r="I84" s="23"/>
      <c r="J84" s="23"/>
      <c r="K84" s="23"/>
      <c r="L84" s="23"/>
      <c r="M84" s="12"/>
      <c r="N84" s="23"/>
      <c r="O84" s="34"/>
      <c r="P84" s="23"/>
      <c r="Q84" s="79"/>
      <c r="R84" s="23"/>
      <c r="S84" s="23"/>
      <c r="T84" s="79"/>
      <c r="U84" s="23"/>
      <c r="V84" s="12"/>
      <c r="W84" s="143">
        <f t="shared" si="13"/>
        <v>815990.4</v>
      </c>
      <c r="X84" s="69"/>
      <c r="Y84" s="69"/>
      <c r="Z84" s="69"/>
      <c r="AA84" s="69"/>
      <c r="AB84" s="69"/>
      <c r="AC84" s="5"/>
      <c r="AD84" s="5">
        <v>222518.92</v>
      </c>
      <c r="AE84" s="14"/>
      <c r="AF84" s="25">
        <v>593471.48</v>
      </c>
      <c r="AG84" s="25"/>
      <c r="AH84" s="25"/>
      <c r="AI84" s="25"/>
      <c r="AJ84" s="25"/>
      <c r="AK84" s="25"/>
      <c r="AL84" s="25"/>
      <c r="AM84" s="25"/>
      <c r="AN84" s="25"/>
    </row>
    <row r="85" spans="1:40" ht="32.25" customHeight="1">
      <c r="A85" s="142">
        <f t="shared" si="12"/>
        <v>76</v>
      </c>
      <c r="B85" s="99" t="s">
        <v>109</v>
      </c>
      <c r="C85" s="143">
        <f t="shared" si="14"/>
        <v>780267.66999999993</v>
      </c>
      <c r="D85" s="143">
        <f t="shared" si="9"/>
        <v>0</v>
      </c>
      <c r="E85" s="23"/>
      <c r="F85" s="23"/>
      <c r="G85" s="23"/>
      <c r="H85" s="23"/>
      <c r="I85" s="23"/>
      <c r="J85" s="23"/>
      <c r="K85" s="23"/>
      <c r="L85" s="23"/>
      <c r="M85" s="12"/>
      <c r="N85" s="23"/>
      <c r="O85" s="34"/>
      <c r="P85" s="23"/>
      <c r="Q85" s="79"/>
      <c r="R85" s="23"/>
      <c r="S85" s="23"/>
      <c r="T85" s="79"/>
      <c r="U85" s="23"/>
      <c r="V85" s="12"/>
      <c r="W85" s="143">
        <f t="shared" si="13"/>
        <v>780267.66999999993</v>
      </c>
      <c r="X85" s="69"/>
      <c r="Y85" s="69"/>
      <c r="Z85" s="69"/>
      <c r="AA85" s="69"/>
      <c r="AB85" s="69"/>
      <c r="AC85" s="5"/>
      <c r="AD85" s="5">
        <v>212555.96</v>
      </c>
      <c r="AE85" s="14"/>
      <c r="AF85" s="25">
        <v>567711.71</v>
      </c>
      <c r="AG85" s="25"/>
      <c r="AH85" s="25"/>
      <c r="AI85" s="25"/>
      <c r="AJ85" s="25"/>
      <c r="AK85" s="25"/>
      <c r="AL85" s="25"/>
      <c r="AM85" s="25"/>
      <c r="AN85" s="25"/>
    </row>
    <row r="86" spans="1:40" ht="32.25" customHeight="1">
      <c r="A86" s="142">
        <f t="shared" si="12"/>
        <v>77</v>
      </c>
      <c r="B86" s="99" t="s">
        <v>110</v>
      </c>
      <c r="C86" s="143">
        <f t="shared" si="14"/>
        <v>812021.20000000007</v>
      </c>
      <c r="D86" s="143">
        <f t="shared" si="9"/>
        <v>0</v>
      </c>
      <c r="E86" s="23"/>
      <c r="F86" s="23"/>
      <c r="G86" s="23"/>
      <c r="H86" s="23"/>
      <c r="I86" s="23"/>
      <c r="J86" s="23"/>
      <c r="K86" s="23"/>
      <c r="L86" s="23"/>
      <c r="M86" s="12"/>
      <c r="N86" s="23"/>
      <c r="O86" s="34"/>
      <c r="P86" s="23"/>
      <c r="Q86" s="79"/>
      <c r="R86" s="23"/>
      <c r="S86" s="23"/>
      <c r="T86" s="79"/>
      <c r="U86" s="23"/>
      <c r="V86" s="12"/>
      <c r="W86" s="143">
        <f t="shared" si="13"/>
        <v>812021.20000000007</v>
      </c>
      <c r="X86" s="69"/>
      <c r="Y86" s="69"/>
      <c r="Z86" s="69"/>
      <c r="AA86" s="69"/>
      <c r="AB86" s="69"/>
      <c r="AC86" s="5"/>
      <c r="AD86" s="5">
        <v>221411.92</v>
      </c>
      <c r="AE86" s="14"/>
      <c r="AF86" s="25">
        <v>590609.28</v>
      </c>
      <c r="AG86" s="25"/>
      <c r="AH86" s="25"/>
      <c r="AI86" s="25"/>
      <c r="AJ86" s="25"/>
      <c r="AK86" s="25"/>
      <c r="AL86" s="25"/>
      <c r="AM86" s="25"/>
      <c r="AN86" s="25"/>
    </row>
    <row r="87" spans="1:40" ht="32.25" customHeight="1">
      <c r="A87" s="142">
        <f t="shared" si="12"/>
        <v>78</v>
      </c>
      <c r="B87" s="99" t="s">
        <v>111</v>
      </c>
      <c r="C87" s="143">
        <f t="shared" si="14"/>
        <v>854175.57</v>
      </c>
      <c r="D87" s="143">
        <f t="shared" si="9"/>
        <v>0</v>
      </c>
      <c r="E87" s="23"/>
      <c r="F87" s="23"/>
      <c r="G87" s="23"/>
      <c r="H87" s="23"/>
      <c r="I87" s="23"/>
      <c r="J87" s="23"/>
      <c r="K87" s="23"/>
      <c r="L87" s="23"/>
      <c r="M87" s="12"/>
      <c r="N87" s="23"/>
      <c r="O87" s="34"/>
      <c r="P87" s="23"/>
      <c r="Q87" s="79"/>
      <c r="R87" s="23"/>
      <c r="S87" s="23"/>
      <c r="T87" s="79"/>
      <c r="U87" s="23"/>
      <c r="V87" s="12"/>
      <c r="W87" s="143">
        <f t="shared" si="13"/>
        <v>854175.57</v>
      </c>
      <c r="X87" s="69"/>
      <c r="Y87" s="69"/>
      <c r="Z87" s="69"/>
      <c r="AA87" s="69"/>
      <c r="AB87" s="69"/>
      <c r="AC87" s="5">
        <v>106324.08</v>
      </c>
      <c r="AD87" s="5">
        <v>202866.41</v>
      </c>
      <c r="AE87" s="14"/>
      <c r="AF87" s="25">
        <v>544985.07999999996</v>
      </c>
      <c r="AG87" s="25"/>
      <c r="AH87" s="25"/>
      <c r="AI87" s="25"/>
      <c r="AJ87" s="25"/>
      <c r="AK87" s="25"/>
      <c r="AL87" s="25"/>
      <c r="AM87" s="25"/>
      <c r="AN87" s="25"/>
    </row>
    <row r="88" spans="1:40" ht="32.25" customHeight="1">
      <c r="A88" s="142">
        <f t="shared" si="12"/>
        <v>79</v>
      </c>
      <c r="B88" s="99" t="s">
        <v>112</v>
      </c>
      <c r="C88" s="143">
        <f t="shared" si="14"/>
        <v>160500.28</v>
      </c>
      <c r="D88" s="143">
        <f t="shared" si="9"/>
        <v>0</v>
      </c>
      <c r="E88" s="23"/>
      <c r="F88" s="23"/>
      <c r="G88" s="23"/>
      <c r="H88" s="23"/>
      <c r="I88" s="23"/>
      <c r="J88" s="23"/>
      <c r="K88" s="23"/>
      <c r="L88" s="23"/>
      <c r="M88" s="12"/>
      <c r="N88" s="23"/>
      <c r="O88" s="34"/>
      <c r="P88" s="23"/>
      <c r="Q88" s="79"/>
      <c r="R88" s="23"/>
      <c r="S88" s="23"/>
      <c r="T88" s="79"/>
      <c r="U88" s="23"/>
      <c r="V88" s="12"/>
      <c r="W88" s="143">
        <f t="shared" si="13"/>
        <v>160500.28</v>
      </c>
      <c r="X88" s="69"/>
      <c r="Y88" s="69"/>
      <c r="Z88" s="69"/>
      <c r="AA88" s="69"/>
      <c r="AB88" s="69"/>
      <c r="AC88" s="5">
        <v>160500.28</v>
      </c>
      <c r="AD88" s="5"/>
      <c r="AE88" s="14"/>
      <c r="AF88" s="25"/>
      <c r="AG88" s="25"/>
      <c r="AH88" s="25"/>
      <c r="AI88" s="25"/>
      <c r="AJ88" s="25"/>
      <c r="AK88" s="25"/>
      <c r="AL88" s="25"/>
      <c r="AM88" s="25"/>
      <c r="AN88" s="25"/>
    </row>
    <row r="89" spans="1:40" ht="32.25" customHeight="1">
      <c r="A89" s="142">
        <f t="shared" si="12"/>
        <v>80</v>
      </c>
      <c r="B89" s="99" t="s">
        <v>113</v>
      </c>
      <c r="C89" s="143">
        <f t="shared" si="14"/>
        <v>105625.08</v>
      </c>
      <c r="D89" s="143">
        <f t="shared" si="9"/>
        <v>0</v>
      </c>
      <c r="E89" s="23"/>
      <c r="F89" s="23"/>
      <c r="G89" s="23"/>
      <c r="H89" s="23"/>
      <c r="I89" s="23"/>
      <c r="J89" s="23"/>
      <c r="K89" s="23"/>
      <c r="L89" s="23"/>
      <c r="M89" s="12"/>
      <c r="N89" s="23"/>
      <c r="O89" s="34"/>
      <c r="P89" s="23"/>
      <c r="Q89" s="79"/>
      <c r="R89" s="23"/>
      <c r="S89" s="23"/>
      <c r="T89" s="79"/>
      <c r="U89" s="23"/>
      <c r="V89" s="12"/>
      <c r="W89" s="143">
        <f t="shared" si="13"/>
        <v>105625.08</v>
      </c>
      <c r="X89" s="69"/>
      <c r="Y89" s="69"/>
      <c r="Z89" s="69"/>
      <c r="AA89" s="69"/>
      <c r="AB89" s="69"/>
      <c r="AC89" s="5">
        <v>105625.08</v>
      </c>
      <c r="AD89" s="5"/>
      <c r="AE89" s="14"/>
      <c r="AF89" s="25"/>
      <c r="AG89" s="25"/>
      <c r="AH89" s="25"/>
      <c r="AI89" s="25"/>
      <c r="AJ89" s="25"/>
      <c r="AK89" s="25"/>
      <c r="AL89" s="25"/>
      <c r="AM89" s="25"/>
      <c r="AN89" s="25"/>
    </row>
    <row r="90" spans="1:40" ht="32.25" customHeight="1">
      <c r="A90" s="142">
        <f t="shared" si="12"/>
        <v>81</v>
      </c>
      <c r="B90" s="99" t="s">
        <v>114</v>
      </c>
      <c r="C90" s="143">
        <f t="shared" si="14"/>
        <v>130000</v>
      </c>
      <c r="D90" s="143">
        <f t="shared" si="9"/>
        <v>0</v>
      </c>
      <c r="E90" s="23"/>
      <c r="F90" s="23"/>
      <c r="G90" s="23"/>
      <c r="H90" s="23"/>
      <c r="I90" s="23"/>
      <c r="J90" s="23"/>
      <c r="K90" s="23"/>
      <c r="L90" s="23"/>
      <c r="M90" s="12"/>
      <c r="N90" s="23"/>
      <c r="O90" s="34"/>
      <c r="P90" s="23"/>
      <c r="Q90" s="79"/>
      <c r="R90" s="23"/>
      <c r="S90" s="23"/>
      <c r="T90" s="79"/>
      <c r="U90" s="23"/>
      <c r="V90" s="12"/>
      <c r="W90" s="143">
        <v>130000</v>
      </c>
      <c r="X90" s="69"/>
      <c r="Y90" s="69"/>
      <c r="Z90" s="69"/>
      <c r="AA90" s="69"/>
      <c r="AB90" s="69"/>
      <c r="AC90" s="5"/>
      <c r="AD90" s="5"/>
      <c r="AE90" s="14"/>
      <c r="AF90" s="25"/>
      <c r="AG90" s="25"/>
      <c r="AH90" s="25"/>
      <c r="AI90" s="25"/>
      <c r="AJ90" s="25"/>
      <c r="AK90" s="25"/>
      <c r="AL90" s="25"/>
      <c r="AM90" s="25"/>
      <c r="AN90" s="25"/>
    </row>
    <row r="91" spans="1:40" ht="32.25" customHeight="1">
      <c r="A91" s="142">
        <f t="shared" si="12"/>
        <v>82</v>
      </c>
      <c r="B91" s="99" t="s">
        <v>115</v>
      </c>
      <c r="C91" s="143">
        <f t="shared" si="14"/>
        <v>216878.59</v>
      </c>
      <c r="D91" s="143">
        <f t="shared" si="9"/>
        <v>0</v>
      </c>
      <c r="E91" s="23"/>
      <c r="F91" s="23"/>
      <c r="G91" s="23"/>
      <c r="H91" s="23"/>
      <c r="I91" s="23"/>
      <c r="J91" s="23"/>
      <c r="K91" s="23"/>
      <c r="L91" s="23"/>
      <c r="M91" s="12"/>
      <c r="N91" s="23"/>
      <c r="O91" s="34"/>
      <c r="P91" s="23"/>
      <c r="Q91" s="79"/>
      <c r="R91" s="23"/>
      <c r="S91" s="23"/>
      <c r="T91" s="79"/>
      <c r="U91" s="23"/>
      <c r="V91" s="12"/>
      <c r="W91" s="143">
        <f t="shared" ref="W91:W122" si="15">SUM(Y91:AI91)</f>
        <v>216878.59</v>
      </c>
      <c r="X91" s="69"/>
      <c r="Y91" s="69"/>
      <c r="Z91" s="69"/>
      <c r="AA91" s="69"/>
      <c r="AB91" s="69"/>
      <c r="AC91" s="5"/>
      <c r="AD91" s="5">
        <v>216878.59</v>
      </c>
      <c r="AE91" s="14"/>
      <c r="AF91" s="25"/>
      <c r="AG91" s="25"/>
      <c r="AH91" s="25"/>
      <c r="AI91" s="25"/>
      <c r="AJ91" s="25"/>
      <c r="AK91" s="25"/>
      <c r="AL91" s="25"/>
      <c r="AM91" s="25"/>
      <c r="AN91" s="25"/>
    </row>
    <row r="92" spans="1:40" ht="32.25" customHeight="1">
      <c r="A92" s="142">
        <f t="shared" si="12"/>
        <v>83</v>
      </c>
      <c r="B92" s="99" t="s">
        <v>116</v>
      </c>
      <c r="C92" s="143">
        <f t="shared" si="14"/>
        <v>1258107.4100000001</v>
      </c>
      <c r="D92" s="143">
        <f t="shared" si="9"/>
        <v>0</v>
      </c>
      <c r="E92" s="23"/>
      <c r="F92" s="23"/>
      <c r="G92" s="23"/>
      <c r="H92" s="23"/>
      <c r="I92" s="23"/>
      <c r="J92" s="23"/>
      <c r="K92" s="23"/>
      <c r="L92" s="23"/>
      <c r="M92" s="12"/>
      <c r="N92" s="23"/>
      <c r="O92" s="34"/>
      <c r="P92" s="23"/>
      <c r="Q92" s="79"/>
      <c r="R92" s="23"/>
      <c r="S92" s="23"/>
      <c r="T92" s="79"/>
      <c r="U92" s="23"/>
      <c r="V92" s="12"/>
      <c r="W92" s="143">
        <f t="shared" si="15"/>
        <v>1258107.4100000001</v>
      </c>
      <c r="X92" s="69"/>
      <c r="Y92" s="69"/>
      <c r="Z92" s="69"/>
      <c r="AA92" s="69"/>
      <c r="AB92" s="69"/>
      <c r="AC92" s="5">
        <v>181709.87</v>
      </c>
      <c r="AD92" s="5"/>
      <c r="AE92" s="14"/>
      <c r="AF92" s="25">
        <v>1076397.54</v>
      </c>
      <c r="AG92" s="25"/>
      <c r="AH92" s="25"/>
      <c r="AI92" s="25"/>
      <c r="AJ92" s="25"/>
      <c r="AK92" s="25"/>
      <c r="AL92" s="25"/>
      <c r="AM92" s="25"/>
      <c r="AN92" s="25"/>
    </row>
    <row r="93" spans="1:40" ht="32.25" customHeight="1">
      <c r="A93" s="142">
        <f t="shared" si="12"/>
        <v>84</v>
      </c>
      <c r="B93" s="99" t="s">
        <v>117</v>
      </c>
      <c r="C93" s="143">
        <f t="shared" si="14"/>
        <v>323053.63</v>
      </c>
      <c r="D93" s="143">
        <f t="shared" si="9"/>
        <v>0</v>
      </c>
      <c r="E93" s="23"/>
      <c r="F93" s="23"/>
      <c r="G93" s="23"/>
      <c r="H93" s="23"/>
      <c r="I93" s="23"/>
      <c r="J93" s="23"/>
      <c r="K93" s="23"/>
      <c r="L93" s="23"/>
      <c r="M93" s="12"/>
      <c r="N93" s="23"/>
      <c r="O93" s="34"/>
      <c r="P93" s="23"/>
      <c r="Q93" s="79"/>
      <c r="R93" s="23"/>
      <c r="S93" s="23"/>
      <c r="T93" s="79"/>
      <c r="U93" s="23"/>
      <c r="V93" s="12"/>
      <c r="W93" s="143">
        <f t="shared" si="15"/>
        <v>323053.63</v>
      </c>
      <c r="X93" s="69"/>
      <c r="Y93" s="69"/>
      <c r="Z93" s="69"/>
      <c r="AA93" s="69"/>
      <c r="AB93" s="69"/>
      <c r="AC93" s="5">
        <v>323053.63</v>
      </c>
      <c r="AD93" s="5"/>
      <c r="AE93" s="14"/>
      <c r="AF93" s="25"/>
      <c r="AG93" s="25"/>
      <c r="AH93" s="25"/>
      <c r="AI93" s="25"/>
      <c r="AJ93" s="25"/>
      <c r="AK93" s="25"/>
      <c r="AL93" s="25"/>
      <c r="AM93" s="25"/>
      <c r="AN93" s="25"/>
    </row>
    <row r="94" spans="1:40" ht="32.25" customHeight="1">
      <c r="A94" s="142">
        <f t="shared" si="12"/>
        <v>85</v>
      </c>
      <c r="B94" s="99" t="s">
        <v>118</v>
      </c>
      <c r="C94" s="143">
        <f t="shared" si="14"/>
        <v>183723.71</v>
      </c>
      <c r="D94" s="143">
        <f t="shared" si="9"/>
        <v>0</v>
      </c>
      <c r="E94" s="23"/>
      <c r="F94" s="23"/>
      <c r="G94" s="23"/>
      <c r="H94" s="23"/>
      <c r="I94" s="23"/>
      <c r="J94" s="23"/>
      <c r="K94" s="23"/>
      <c r="L94" s="23"/>
      <c r="M94" s="12"/>
      <c r="N94" s="23"/>
      <c r="O94" s="34"/>
      <c r="P94" s="23"/>
      <c r="Q94" s="79"/>
      <c r="R94" s="23"/>
      <c r="S94" s="23"/>
      <c r="T94" s="79"/>
      <c r="U94" s="23"/>
      <c r="V94" s="12"/>
      <c r="W94" s="143">
        <f t="shared" si="15"/>
        <v>183723.71</v>
      </c>
      <c r="X94" s="69"/>
      <c r="Y94" s="69">
        <v>90949.01</v>
      </c>
      <c r="Z94" s="69"/>
      <c r="AA94" s="69"/>
      <c r="AB94" s="69"/>
      <c r="AC94" s="5">
        <v>92774.7</v>
      </c>
      <c r="AD94" s="5"/>
      <c r="AE94" s="14"/>
      <c r="AF94" s="25"/>
      <c r="AG94" s="25"/>
      <c r="AH94" s="25"/>
      <c r="AI94" s="25"/>
      <c r="AJ94" s="25"/>
      <c r="AK94" s="25"/>
      <c r="AL94" s="25"/>
      <c r="AM94" s="25"/>
      <c r="AN94" s="25"/>
    </row>
    <row r="95" spans="1:40" ht="32.25" customHeight="1">
      <c r="A95" s="142">
        <f t="shared" si="12"/>
        <v>86</v>
      </c>
      <c r="B95" s="99" t="s">
        <v>119</v>
      </c>
      <c r="C95" s="143">
        <f t="shared" si="14"/>
        <v>110048.5</v>
      </c>
      <c r="D95" s="143">
        <f t="shared" si="9"/>
        <v>0</v>
      </c>
      <c r="E95" s="23"/>
      <c r="F95" s="23"/>
      <c r="G95" s="23"/>
      <c r="H95" s="23"/>
      <c r="I95" s="23"/>
      <c r="J95" s="23"/>
      <c r="K95" s="23"/>
      <c r="L95" s="23"/>
      <c r="M95" s="12"/>
      <c r="N95" s="23"/>
      <c r="O95" s="34"/>
      <c r="P95" s="23"/>
      <c r="Q95" s="79"/>
      <c r="R95" s="23"/>
      <c r="S95" s="23"/>
      <c r="T95" s="79"/>
      <c r="U95" s="23"/>
      <c r="V95" s="12"/>
      <c r="W95" s="143">
        <f t="shared" si="15"/>
        <v>110048.5</v>
      </c>
      <c r="X95" s="69"/>
      <c r="Y95" s="69">
        <v>110048.5</v>
      </c>
      <c r="Z95" s="69"/>
      <c r="AA95" s="69"/>
      <c r="AB95" s="69"/>
      <c r="AC95" s="5"/>
      <c r="AD95" s="5"/>
      <c r="AE95" s="14"/>
      <c r="AF95" s="25"/>
      <c r="AG95" s="25"/>
      <c r="AH95" s="25"/>
      <c r="AI95" s="25"/>
      <c r="AJ95" s="25"/>
      <c r="AK95" s="25"/>
      <c r="AL95" s="25"/>
      <c r="AM95" s="25"/>
      <c r="AN95" s="25"/>
    </row>
    <row r="96" spans="1:40" ht="32.25" customHeight="1">
      <c r="A96" s="142">
        <f t="shared" si="12"/>
        <v>87</v>
      </c>
      <c r="B96" s="99" t="s">
        <v>120</v>
      </c>
      <c r="C96" s="143">
        <f t="shared" si="14"/>
        <v>632369.80999999994</v>
      </c>
      <c r="D96" s="143">
        <f t="shared" si="9"/>
        <v>0</v>
      </c>
      <c r="E96" s="23"/>
      <c r="F96" s="23"/>
      <c r="G96" s="23"/>
      <c r="H96" s="23"/>
      <c r="I96" s="23"/>
      <c r="J96" s="23"/>
      <c r="K96" s="23"/>
      <c r="L96" s="23"/>
      <c r="M96" s="12"/>
      <c r="N96" s="23"/>
      <c r="O96" s="34"/>
      <c r="P96" s="23"/>
      <c r="Q96" s="79"/>
      <c r="R96" s="23"/>
      <c r="S96" s="23"/>
      <c r="T96" s="79"/>
      <c r="U96" s="23"/>
      <c r="V96" s="12"/>
      <c r="W96" s="143">
        <f t="shared" si="15"/>
        <v>632369.80999999994</v>
      </c>
      <c r="X96" s="69"/>
      <c r="Y96" s="69"/>
      <c r="Z96" s="69"/>
      <c r="AA96" s="69"/>
      <c r="AB96" s="69"/>
      <c r="AC96" s="5">
        <v>79846.320000000007</v>
      </c>
      <c r="AD96" s="5">
        <v>155797.01999999999</v>
      </c>
      <c r="AE96" s="14"/>
      <c r="AF96" s="25">
        <v>396726.47</v>
      </c>
      <c r="AG96" s="25"/>
      <c r="AH96" s="25"/>
      <c r="AI96" s="25"/>
      <c r="AJ96" s="25"/>
      <c r="AK96" s="25"/>
      <c r="AL96" s="25"/>
      <c r="AM96" s="25"/>
      <c r="AN96" s="25"/>
    </row>
    <row r="97" spans="1:40" ht="32.25" customHeight="1">
      <c r="A97" s="142">
        <f t="shared" si="12"/>
        <v>88</v>
      </c>
      <c r="B97" s="99" t="s">
        <v>121</v>
      </c>
      <c r="C97" s="143">
        <f t="shared" si="14"/>
        <v>196261.02</v>
      </c>
      <c r="D97" s="143">
        <f t="shared" si="9"/>
        <v>0</v>
      </c>
      <c r="E97" s="23"/>
      <c r="F97" s="23"/>
      <c r="G97" s="23"/>
      <c r="H97" s="23"/>
      <c r="I97" s="23"/>
      <c r="J97" s="23"/>
      <c r="K97" s="23"/>
      <c r="L97" s="23"/>
      <c r="M97" s="12"/>
      <c r="N97" s="23"/>
      <c r="O97" s="34"/>
      <c r="P97" s="23"/>
      <c r="Q97" s="79"/>
      <c r="R97" s="23"/>
      <c r="S97" s="23"/>
      <c r="T97" s="79"/>
      <c r="U97" s="23"/>
      <c r="V97" s="12"/>
      <c r="W97" s="143">
        <f t="shared" si="15"/>
        <v>196261.02</v>
      </c>
      <c r="X97" s="69"/>
      <c r="Y97" s="69"/>
      <c r="Z97" s="69"/>
      <c r="AA97" s="69"/>
      <c r="AB97" s="69"/>
      <c r="AC97" s="5"/>
      <c r="AD97" s="5">
        <v>196261.02</v>
      </c>
      <c r="AE97" s="14"/>
      <c r="AF97" s="25"/>
      <c r="AG97" s="25"/>
      <c r="AH97" s="25"/>
      <c r="AI97" s="25"/>
      <c r="AJ97" s="25"/>
      <c r="AK97" s="25"/>
      <c r="AL97" s="25"/>
      <c r="AM97" s="25"/>
      <c r="AN97" s="25"/>
    </row>
    <row r="98" spans="1:40" ht="32.25" customHeight="1">
      <c r="A98" s="142">
        <f t="shared" si="12"/>
        <v>89</v>
      </c>
      <c r="B98" s="99" t="s">
        <v>122</v>
      </c>
      <c r="C98" s="143">
        <f t="shared" si="14"/>
        <v>200520.74</v>
      </c>
      <c r="D98" s="143">
        <f t="shared" si="9"/>
        <v>0</v>
      </c>
      <c r="E98" s="23"/>
      <c r="F98" s="23"/>
      <c r="G98" s="23"/>
      <c r="H98" s="23"/>
      <c r="I98" s="23"/>
      <c r="J98" s="23"/>
      <c r="K98" s="23"/>
      <c r="L98" s="23"/>
      <c r="M98" s="12"/>
      <c r="N98" s="23"/>
      <c r="O98" s="34"/>
      <c r="P98" s="23"/>
      <c r="Q98" s="79"/>
      <c r="R98" s="23"/>
      <c r="S98" s="23"/>
      <c r="T98" s="79"/>
      <c r="U98" s="23"/>
      <c r="V98" s="12"/>
      <c r="W98" s="143">
        <f t="shared" si="15"/>
        <v>200520.74</v>
      </c>
      <c r="X98" s="69"/>
      <c r="Y98" s="69"/>
      <c r="Z98" s="69"/>
      <c r="AA98" s="69"/>
      <c r="AB98" s="69"/>
      <c r="AC98" s="5"/>
      <c r="AD98" s="5">
        <v>200520.74</v>
      </c>
      <c r="AE98" s="14"/>
      <c r="AF98" s="25"/>
      <c r="AG98" s="25"/>
      <c r="AH98" s="25"/>
      <c r="AI98" s="25"/>
      <c r="AJ98" s="25"/>
      <c r="AK98" s="25"/>
      <c r="AL98" s="25"/>
      <c r="AM98" s="25"/>
      <c r="AN98" s="25"/>
    </row>
    <row r="99" spans="1:40" ht="32.25" customHeight="1">
      <c r="A99" s="142">
        <f t="shared" si="12"/>
        <v>90</v>
      </c>
      <c r="B99" s="99" t="s">
        <v>123</v>
      </c>
      <c r="C99" s="143">
        <f t="shared" si="14"/>
        <v>214743.47</v>
      </c>
      <c r="D99" s="143">
        <f t="shared" si="9"/>
        <v>0</v>
      </c>
      <c r="E99" s="23"/>
      <c r="F99" s="23"/>
      <c r="G99" s="23"/>
      <c r="H99" s="23"/>
      <c r="I99" s="23"/>
      <c r="J99" s="23"/>
      <c r="K99" s="23"/>
      <c r="L99" s="23"/>
      <c r="M99" s="12"/>
      <c r="N99" s="23"/>
      <c r="O99" s="34"/>
      <c r="P99" s="23"/>
      <c r="Q99" s="79"/>
      <c r="R99" s="23"/>
      <c r="S99" s="23"/>
      <c r="T99" s="79"/>
      <c r="U99" s="23"/>
      <c r="V99" s="12"/>
      <c r="W99" s="143">
        <f t="shared" si="15"/>
        <v>214743.47</v>
      </c>
      <c r="X99" s="69"/>
      <c r="Y99" s="69"/>
      <c r="Z99" s="69"/>
      <c r="AA99" s="69"/>
      <c r="AB99" s="69"/>
      <c r="AC99" s="5"/>
      <c r="AD99" s="5">
        <v>214743.47</v>
      </c>
      <c r="AE99" s="14"/>
      <c r="AF99" s="25"/>
      <c r="AG99" s="25"/>
      <c r="AH99" s="25"/>
      <c r="AI99" s="25"/>
      <c r="AJ99" s="25"/>
      <c r="AK99" s="25"/>
      <c r="AL99" s="25"/>
      <c r="AM99" s="25"/>
      <c r="AN99" s="25"/>
    </row>
    <row r="100" spans="1:40" ht="32.25" customHeight="1">
      <c r="A100" s="142">
        <f t="shared" si="12"/>
        <v>91</v>
      </c>
      <c r="B100" s="99" t="s">
        <v>124</v>
      </c>
      <c r="C100" s="143">
        <f t="shared" si="14"/>
        <v>208535.23</v>
      </c>
      <c r="D100" s="143">
        <f t="shared" ref="D100:D122" si="16">E100+F100+G100+H100+I100</f>
        <v>0</v>
      </c>
      <c r="E100" s="23"/>
      <c r="F100" s="23"/>
      <c r="G100" s="23"/>
      <c r="H100" s="23"/>
      <c r="I100" s="23"/>
      <c r="J100" s="23"/>
      <c r="K100" s="23"/>
      <c r="L100" s="23"/>
      <c r="M100" s="12"/>
      <c r="N100" s="23"/>
      <c r="O100" s="34"/>
      <c r="P100" s="23"/>
      <c r="Q100" s="79"/>
      <c r="R100" s="23"/>
      <c r="S100" s="23"/>
      <c r="T100" s="79"/>
      <c r="U100" s="23"/>
      <c r="V100" s="12"/>
      <c r="W100" s="143">
        <f t="shared" si="15"/>
        <v>208535.23</v>
      </c>
      <c r="X100" s="69"/>
      <c r="Y100" s="69"/>
      <c r="Z100" s="69"/>
      <c r="AA100" s="69"/>
      <c r="AB100" s="69"/>
      <c r="AC100" s="5"/>
      <c r="AD100" s="5">
        <v>208535.23</v>
      </c>
      <c r="AE100" s="14"/>
      <c r="AF100" s="25"/>
      <c r="AG100" s="25"/>
      <c r="AH100" s="25"/>
      <c r="AI100" s="25"/>
      <c r="AJ100" s="25"/>
      <c r="AK100" s="25"/>
      <c r="AL100" s="25"/>
      <c r="AM100" s="25"/>
      <c r="AN100" s="25"/>
    </row>
    <row r="101" spans="1:40" ht="32.25" customHeight="1">
      <c r="A101" s="142">
        <f t="shared" si="12"/>
        <v>92</v>
      </c>
      <c r="B101" s="99" t="s">
        <v>125</v>
      </c>
      <c r="C101" s="143">
        <f t="shared" si="14"/>
        <v>159975.29999999999</v>
      </c>
      <c r="D101" s="143">
        <f t="shared" si="16"/>
        <v>0</v>
      </c>
      <c r="E101" s="23"/>
      <c r="F101" s="23"/>
      <c r="G101" s="23"/>
      <c r="H101" s="23"/>
      <c r="I101" s="23"/>
      <c r="J101" s="23"/>
      <c r="K101" s="23"/>
      <c r="L101" s="23"/>
      <c r="M101" s="12"/>
      <c r="N101" s="23"/>
      <c r="O101" s="34"/>
      <c r="P101" s="23"/>
      <c r="Q101" s="79"/>
      <c r="R101" s="23"/>
      <c r="S101" s="23"/>
      <c r="T101" s="79"/>
      <c r="U101" s="23"/>
      <c r="V101" s="12"/>
      <c r="W101" s="143">
        <f t="shared" si="15"/>
        <v>159975.29999999999</v>
      </c>
      <c r="X101" s="69"/>
      <c r="Y101" s="69"/>
      <c r="Z101" s="69"/>
      <c r="AA101" s="69"/>
      <c r="AB101" s="69"/>
      <c r="AC101" s="5"/>
      <c r="AD101" s="5">
        <v>159975.29999999999</v>
      </c>
      <c r="AE101" s="14"/>
      <c r="AF101" s="25"/>
      <c r="AG101" s="25"/>
      <c r="AH101" s="25"/>
      <c r="AI101" s="25"/>
      <c r="AJ101" s="25"/>
      <c r="AK101" s="25"/>
      <c r="AL101" s="25"/>
      <c r="AM101" s="25"/>
      <c r="AN101" s="25"/>
    </row>
    <row r="102" spans="1:40" ht="32.25" customHeight="1">
      <c r="A102" s="142">
        <f t="shared" si="12"/>
        <v>93</v>
      </c>
      <c r="B102" s="99" t="s">
        <v>126</v>
      </c>
      <c r="C102" s="143">
        <f t="shared" si="14"/>
        <v>214663.9</v>
      </c>
      <c r="D102" s="143">
        <f t="shared" si="16"/>
        <v>0</v>
      </c>
      <c r="E102" s="23"/>
      <c r="F102" s="23"/>
      <c r="G102" s="23"/>
      <c r="H102" s="23"/>
      <c r="I102" s="23"/>
      <c r="J102" s="23"/>
      <c r="K102" s="23"/>
      <c r="L102" s="23"/>
      <c r="M102" s="12"/>
      <c r="N102" s="23"/>
      <c r="O102" s="34"/>
      <c r="P102" s="23"/>
      <c r="Q102" s="79"/>
      <c r="R102" s="23"/>
      <c r="S102" s="23"/>
      <c r="T102" s="79"/>
      <c r="U102" s="23"/>
      <c r="V102" s="12"/>
      <c r="W102" s="143">
        <f t="shared" si="15"/>
        <v>214663.9</v>
      </c>
      <c r="X102" s="69"/>
      <c r="Y102" s="69"/>
      <c r="Z102" s="69"/>
      <c r="AA102" s="69"/>
      <c r="AB102" s="69"/>
      <c r="AC102" s="5"/>
      <c r="AD102" s="5">
        <v>214663.9</v>
      </c>
      <c r="AE102" s="14"/>
      <c r="AF102" s="25"/>
      <c r="AG102" s="25"/>
      <c r="AH102" s="25"/>
      <c r="AI102" s="25"/>
      <c r="AJ102" s="25"/>
      <c r="AK102" s="25"/>
      <c r="AL102" s="25"/>
      <c r="AM102" s="25"/>
      <c r="AN102" s="25"/>
    </row>
    <row r="103" spans="1:40" ht="32.25" customHeight="1">
      <c r="A103" s="142">
        <f t="shared" si="12"/>
        <v>94</v>
      </c>
      <c r="B103" s="99" t="s">
        <v>127</v>
      </c>
      <c r="C103" s="143">
        <f t="shared" si="14"/>
        <v>218667.41</v>
      </c>
      <c r="D103" s="143">
        <f t="shared" si="16"/>
        <v>0</v>
      </c>
      <c r="E103" s="23"/>
      <c r="F103" s="23"/>
      <c r="G103" s="23"/>
      <c r="H103" s="23"/>
      <c r="I103" s="23"/>
      <c r="J103" s="23"/>
      <c r="K103" s="23"/>
      <c r="L103" s="23"/>
      <c r="M103" s="12"/>
      <c r="N103" s="23"/>
      <c r="O103" s="34"/>
      <c r="P103" s="23"/>
      <c r="Q103" s="79"/>
      <c r="R103" s="23"/>
      <c r="S103" s="23"/>
      <c r="T103" s="79"/>
      <c r="U103" s="23"/>
      <c r="V103" s="12"/>
      <c r="W103" s="143">
        <f t="shared" si="15"/>
        <v>218667.41</v>
      </c>
      <c r="X103" s="69"/>
      <c r="Y103" s="69"/>
      <c r="Z103" s="69"/>
      <c r="AA103" s="69"/>
      <c r="AB103" s="69"/>
      <c r="AC103" s="5"/>
      <c r="AD103" s="5">
        <v>218667.41</v>
      </c>
      <c r="AE103" s="14"/>
      <c r="AF103" s="25"/>
      <c r="AG103" s="25"/>
      <c r="AH103" s="25"/>
      <c r="AI103" s="25"/>
      <c r="AJ103" s="25"/>
      <c r="AK103" s="25"/>
      <c r="AL103" s="25"/>
      <c r="AM103" s="25"/>
      <c r="AN103" s="25"/>
    </row>
    <row r="104" spans="1:40" ht="32.25" customHeight="1">
      <c r="A104" s="142">
        <f t="shared" si="12"/>
        <v>95</v>
      </c>
      <c r="B104" s="99" t="s">
        <v>128</v>
      </c>
      <c r="C104" s="143">
        <f t="shared" si="14"/>
        <v>214982.27</v>
      </c>
      <c r="D104" s="143">
        <f t="shared" si="16"/>
        <v>0</v>
      </c>
      <c r="E104" s="23"/>
      <c r="F104" s="23"/>
      <c r="G104" s="23"/>
      <c r="H104" s="23"/>
      <c r="I104" s="23"/>
      <c r="J104" s="23"/>
      <c r="K104" s="23"/>
      <c r="L104" s="23"/>
      <c r="M104" s="12"/>
      <c r="N104" s="23"/>
      <c r="O104" s="34"/>
      <c r="P104" s="23"/>
      <c r="Q104" s="79"/>
      <c r="R104" s="23"/>
      <c r="S104" s="23"/>
      <c r="T104" s="79"/>
      <c r="U104" s="23"/>
      <c r="V104" s="12"/>
      <c r="W104" s="143">
        <f t="shared" si="15"/>
        <v>214982.27</v>
      </c>
      <c r="X104" s="69"/>
      <c r="Y104" s="69"/>
      <c r="Z104" s="69"/>
      <c r="AA104" s="69"/>
      <c r="AB104" s="69"/>
      <c r="AC104" s="5"/>
      <c r="AD104" s="5">
        <v>214982.27</v>
      </c>
      <c r="AE104" s="14"/>
      <c r="AF104" s="25"/>
      <c r="AG104" s="25"/>
      <c r="AH104" s="25"/>
      <c r="AI104" s="25"/>
      <c r="AJ104" s="25"/>
      <c r="AK104" s="25"/>
      <c r="AL104" s="25"/>
      <c r="AM104" s="25"/>
      <c r="AN104" s="25"/>
    </row>
    <row r="105" spans="1:40" ht="32.25" customHeight="1">
      <c r="A105" s="142">
        <f t="shared" si="12"/>
        <v>96</v>
      </c>
      <c r="B105" s="99" t="s">
        <v>129</v>
      </c>
      <c r="C105" s="143">
        <f t="shared" si="14"/>
        <v>208446.82</v>
      </c>
      <c r="D105" s="143">
        <f t="shared" si="16"/>
        <v>0</v>
      </c>
      <c r="E105" s="23"/>
      <c r="F105" s="23"/>
      <c r="G105" s="23"/>
      <c r="H105" s="23"/>
      <c r="I105" s="23"/>
      <c r="J105" s="23"/>
      <c r="K105" s="23"/>
      <c r="L105" s="23"/>
      <c r="M105" s="12"/>
      <c r="N105" s="23"/>
      <c r="O105" s="34"/>
      <c r="P105" s="23"/>
      <c r="Q105" s="79"/>
      <c r="R105" s="23"/>
      <c r="S105" s="23"/>
      <c r="T105" s="79"/>
      <c r="U105" s="23"/>
      <c r="V105" s="12"/>
      <c r="W105" s="143">
        <f t="shared" si="15"/>
        <v>208446.82</v>
      </c>
      <c r="X105" s="69"/>
      <c r="Y105" s="69"/>
      <c r="Z105" s="69"/>
      <c r="AA105" s="69"/>
      <c r="AB105" s="69"/>
      <c r="AC105" s="5"/>
      <c r="AD105" s="5">
        <v>208446.82</v>
      </c>
      <c r="AE105" s="14"/>
      <c r="AF105" s="25"/>
      <c r="AG105" s="25"/>
      <c r="AH105" s="25"/>
      <c r="AI105" s="25"/>
      <c r="AJ105" s="25"/>
      <c r="AK105" s="25"/>
      <c r="AL105" s="25"/>
      <c r="AM105" s="25"/>
      <c r="AN105" s="25"/>
    </row>
    <row r="106" spans="1:40" ht="32.25" customHeight="1">
      <c r="A106" s="142">
        <f t="shared" si="12"/>
        <v>97</v>
      </c>
      <c r="B106" s="99" t="s">
        <v>130</v>
      </c>
      <c r="C106" s="143">
        <f t="shared" ref="C106:C123" si="17">D106+K106+L106+N106+P106+R106+S106+U106+V106+W106</f>
        <v>216160.24</v>
      </c>
      <c r="D106" s="143">
        <f t="shared" si="16"/>
        <v>0</v>
      </c>
      <c r="E106" s="23"/>
      <c r="F106" s="23"/>
      <c r="G106" s="23"/>
      <c r="H106" s="23"/>
      <c r="I106" s="23"/>
      <c r="J106" s="23"/>
      <c r="K106" s="23"/>
      <c r="L106" s="23"/>
      <c r="M106" s="12"/>
      <c r="N106" s="23"/>
      <c r="O106" s="34"/>
      <c r="P106" s="23"/>
      <c r="Q106" s="79"/>
      <c r="R106" s="23"/>
      <c r="S106" s="23"/>
      <c r="T106" s="79"/>
      <c r="U106" s="23"/>
      <c r="V106" s="12"/>
      <c r="W106" s="143">
        <f t="shared" si="15"/>
        <v>216160.24</v>
      </c>
      <c r="X106" s="69"/>
      <c r="Y106" s="69"/>
      <c r="Z106" s="69"/>
      <c r="AA106" s="69"/>
      <c r="AB106" s="69"/>
      <c r="AC106" s="5"/>
      <c r="AD106" s="5">
        <v>216160.24</v>
      </c>
      <c r="AE106" s="14"/>
      <c r="AF106" s="25"/>
      <c r="AG106" s="25"/>
      <c r="AH106" s="25"/>
      <c r="AI106" s="25"/>
      <c r="AJ106" s="25"/>
      <c r="AK106" s="25"/>
      <c r="AL106" s="25"/>
      <c r="AM106" s="25"/>
      <c r="AN106" s="25"/>
    </row>
    <row r="107" spans="1:40" ht="32.25" customHeight="1">
      <c r="A107" s="142">
        <f t="shared" ref="A107:A122" si="18">A106+1</f>
        <v>98</v>
      </c>
      <c r="B107" s="99" t="s">
        <v>131</v>
      </c>
      <c r="C107" s="143">
        <f t="shared" si="17"/>
        <v>196216.74</v>
      </c>
      <c r="D107" s="143">
        <f t="shared" si="16"/>
        <v>0</v>
      </c>
      <c r="E107" s="23"/>
      <c r="F107" s="23"/>
      <c r="G107" s="23"/>
      <c r="H107" s="23"/>
      <c r="I107" s="23"/>
      <c r="J107" s="23"/>
      <c r="K107" s="23"/>
      <c r="L107" s="23"/>
      <c r="M107" s="12"/>
      <c r="N107" s="23"/>
      <c r="O107" s="34"/>
      <c r="P107" s="23"/>
      <c r="Q107" s="79"/>
      <c r="R107" s="23"/>
      <c r="S107" s="23"/>
      <c r="T107" s="79"/>
      <c r="U107" s="23"/>
      <c r="V107" s="12"/>
      <c r="W107" s="143">
        <f t="shared" si="15"/>
        <v>196216.74</v>
      </c>
      <c r="X107" s="69"/>
      <c r="Y107" s="69"/>
      <c r="Z107" s="69"/>
      <c r="AA107" s="69"/>
      <c r="AB107" s="69"/>
      <c r="AC107" s="5"/>
      <c r="AD107" s="5">
        <v>196216.74</v>
      </c>
      <c r="AE107" s="14"/>
      <c r="AF107" s="25"/>
      <c r="AG107" s="25"/>
      <c r="AH107" s="25"/>
      <c r="AI107" s="25"/>
      <c r="AJ107" s="25"/>
      <c r="AK107" s="25"/>
      <c r="AL107" s="25"/>
      <c r="AM107" s="25"/>
      <c r="AN107" s="25"/>
    </row>
    <row r="108" spans="1:40" ht="32.25" customHeight="1">
      <c r="A108" s="142">
        <f t="shared" si="18"/>
        <v>99</v>
      </c>
      <c r="B108" s="99" t="s">
        <v>132</v>
      </c>
      <c r="C108" s="143">
        <f t="shared" si="17"/>
        <v>575359.43999999994</v>
      </c>
      <c r="D108" s="143">
        <f t="shared" si="16"/>
        <v>0</v>
      </c>
      <c r="E108" s="23"/>
      <c r="F108" s="23"/>
      <c r="G108" s="23"/>
      <c r="H108" s="23"/>
      <c r="I108" s="23"/>
      <c r="J108" s="23"/>
      <c r="K108" s="23"/>
      <c r="L108" s="23"/>
      <c r="M108" s="12"/>
      <c r="N108" s="23"/>
      <c r="O108" s="34"/>
      <c r="P108" s="23"/>
      <c r="Q108" s="79"/>
      <c r="R108" s="23"/>
      <c r="S108" s="23"/>
      <c r="T108" s="79"/>
      <c r="U108" s="23"/>
      <c r="V108" s="12"/>
      <c r="W108" s="143">
        <f t="shared" si="15"/>
        <v>575359.43999999994</v>
      </c>
      <c r="X108" s="69"/>
      <c r="Y108" s="69"/>
      <c r="Z108" s="69"/>
      <c r="AA108" s="69"/>
      <c r="AB108" s="69"/>
      <c r="AC108" s="5"/>
      <c r="AD108" s="5">
        <v>216895.38</v>
      </c>
      <c r="AE108" s="14"/>
      <c r="AF108" s="25">
        <v>358464.06</v>
      </c>
      <c r="AG108" s="25"/>
      <c r="AH108" s="25"/>
      <c r="AI108" s="25"/>
      <c r="AJ108" s="25"/>
      <c r="AK108" s="25"/>
      <c r="AL108" s="25"/>
      <c r="AM108" s="25"/>
      <c r="AN108" s="25">
        <v>482.4</v>
      </c>
    </row>
    <row r="109" spans="1:40" ht="32.25" customHeight="1">
      <c r="A109" s="142">
        <f t="shared" si="18"/>
        <v>100</v>
      </c>
      <c r="B109" s="99" t="s">
        <v>133</v>
      </c>
      <c r="C109" s="143">
        <f t="shared" si="17"/>
        <v>227566.81</v>
      </c>
      <c r="D109" s="143">
        <f t="shared" si="16"/>
        <v>0</v>
      </c>
      <c r="E109" s="23"/>
      <c r="F109" s="23"/>
      <c r="G109" s="23"/>
      <c r="H109" s="23"/>
      <c r="I109" s="23"/>
      <c r="J109" s="23"/>
      <c r="K109" s="23"/>
      <c r="L109" s="23"/>
      <c r="M109" s="12"/>
      <c r="N109" s="23"/>
      <c r="O109" s="34"/>
      <c r="P109" s="23"/>
      <c r="Q109" s="79"/>
      <c r="R109" s="23"/>
      <c r="S109" s="23"/>
      <c r="T109" s="79"/>
      <c r="U109" s="23"/>
      <c r="V109" s="12"/>
      <c r="W109" s="143">
        <f t="shared" si="15"/>
        <v>227566.81</v>
      </c>
      <c r="X109" s="69"/>
      <c r="Y109" s="69"/>
      <c r="Z109" s="69"/>
      <c r="AA109" s="69"/>
      <c r="AB109" s="69"/>
      <c r="AC109" s="5"/>
      <c r="AD109" s="5">
        <v>227566.81</v>
      </c>
      <c r="AE109" s="14"/>
      <c r="AF109" s="25"/>
      <c r="AG109" s="25"/>
      <c r="AH109" s="25"/>
      <c r="AI109" s="25"/>
      <c r="AJ109" s="25"/>
      <c r="AK109" s="25"/>
      <c r="AL109" s="25"/>
      <c r="AM109" s="25"/>
      <c r="AN109" s="25"/>
    </row>
    <row r="110" spans="1:40" ht="32.25" customHeight="1">
      <c r="A110" s="142">
        <f t="shared" si="18"/>
        <v>101</v>
      </c>
      <c r="B110" s="99" t="s">
        <v>134</v>
      </c>
      <c r="C110" s="143">
        <f t="shared" si="17"/>
        <v>227201.26</v>
      </c>
      <c r="D110" s="143">
        <f t="shared" si="16"/>
        <v>0</v>
      </c>
      <c r="E110" s="23"/>
      <c r="F110" s="23"/>
      <c r="G110" s="23"/>
      <c r="H110" s="23"/>
      <c r="I110" s="23"/>
      <c r="J110" s="23"/>
      <c r="K110" s="23"/>
      <c r="L110" s="23"/>
      <c r="M110" s="12"/>
      <c r="N110" s="23"/>
      <c r="O110" s="34"/>
      <c r="P110" s="23"/>
      <c r="Q110" s="79"/>
      <c r="R110" s="23"/>
      <c r="S110" s="23"/>
      <c r="T110" s="79"/>
      <c r="U110" s="23"/>
      <c r="V110" s="12"/>
      <c r="W110" s="143">
        <f t="shared" si="15"/>
        <v>227201.26</v>
      </c>
      <c r="X110" s="69"/>
      <c r="Y110" s="69"/>
      <c r="Z110" s="69"/>
      <c r="AA110" s="69"/>
      <c r="AB110" s="69"/>
      <c r="AC110" s="5"/>
      <c r="AD110" s="5">
        <v>227201.26</v>
      </c>
      <c r="AE110" s="14"/>
      <c r="AF110" s="25"/>
      <c r="AG110" s="25"/>
      <c r="AH110" s="25"/>
      <c r="AI110" s="25"/>
      <c r="AJ110" s="25"/>
      <c r="AK110" s="25"/>
      <c r="AL110" s="25"/>
      <c r="AM110" s="25"/>
      <c r="AN110" s="25"/>
    </row>
    <row r="111" spans="1:40" ht="32.25" customHeight="1">
      <c r="A111" s="142">
        <f t="shared" si="18"/>
        <v>102</v>
      </c>
      <c r="B111" s="99" t="s">
        <v>135</v>
      </c>
      <c r="C111" s="143">
        <f t="shared" si="17"/>
        <v>86977.93</v>
      </c>
      <c r="D111" s="143">
        <f t="shared" si="16"/>
        <v>0</v>
      </c>
      <c r="E111" s="23"/>
      <c r="F111" s="23"/>
      <c r="G111" s="23"/>
      <c r="H111" s="23"/>
      <c r="I111" s="23"/>
      <c r="J111" s="23"/>
      <c r="K111" s="23"/>
      <c r="L111" s="23"/>
      <c r="M111" s="12"/>
      <c r="N111" s="23"/>
      <c r="O111" s="34"/>
      <c r="P111" s="23"/>
      <c r="Q111" s="79"/>
      <c r="R111" s="23"/>
      <c r="S111" s="23"/>
      <c r="T111" s="79"/>
      <c r="U111" s="23"/>
      <c r="V111" s="12"/>
      <c r="W111" s="143">
        <f t="shared" si="15"/>
        <v>86977.93</v>
      </c>
      <c r="X111" s="69"/>
      <c r="Y111" s="69">
        <v>86977.93</v>
      </c>
      <c r="Z111" s="69"/>
      <c r="AA111" s="69"/>
      <c r="AB111" s="69"/>
      <c r="AC111" s="5"/>
      <c r="AD111" s="5"/>
      <c r="AE111" s="14"/>
      <c r="AF111" s="25"/>
      <c r="AG111" s="25"/>
      <c r="AH111" s="25"/>
      <c r="AI111" s="25"/>
      <c r="AJ111" s="25"/>
      <c r="AK111" s="25"/>
      <c r="AL111" s="25"/>
      <c r="AM111" s="25"/>
      <c r="AN111" s="25"/>
    </row>
    <row r="112" spans="1:40" ht="32.25" customHeight="1">
      <c r="A112" s="142">
        <f t="shared" si="18"/>
        <v>103</v>
      </c>
      <c r="B112" s="99" t="s">
        <v>136</v>
      </c>
      <c r="C112" s="143">
        <f t="shared" si="17"/>
        <v>141800.18</v>
      </c>
      <c r="D112" s="143">
        <f t="shared" si="16"/>
        <v>0</v>
      </c>
      <c r="E112" s="23"/>
      <c r="F112" s="23"/>
      <c r="G112" s="23"/>
      <c r="H112" s="23"/>
      <c r="I112" s="23"/>
      <c r="J112" s="23"/>
      <c r="K112" s="23"/>
      <c r="L112" s="23"/>
      <c r="M112" s="12"/>
      <c r="N112" s="23"/>
      <c r="O112" s="34"/>
      <c r="P112" s="23"/>
      <c r="Q112" s="79"/>
      <c r="R112" s="23"/>
      <c r="S112" s="23"/>
      <c r="T112" s="79"/>
      <c r="U112" s="23"/>
      <c r="V112" s="12"/>
      <c r="W112" s="143">
        <f t="shared" si="15"/>
        <v>141800.18</v>
      </c>
      <c r="X112" s="69"/>
      <c r="Y112" s="69">
        <v>141800.18</v>
      </c>
      <c r="Z112" s="69"/>
      <c r="AA112" s="69"/>
      <c r="AB112" s="69"/>
      <c r="AC112" s="5"/>
      <c r="AD112" s="5"/>
      <c r="AE112" s="14"/>
      <c r="AF112" s="25"/>
      <c r="AG112" s="25"/>
      <c r="AH112" s="25"/>
      <c r="AI112" s="25"/>
      <c r="AJ112" s="25"/>
      <c r="AK112" s="25"/>
      <c r="AL112" s="25"/>
      <c r="AM112" s="25"/>
      <c r="AN112" s="25"/>
    </row>
    <row r="113" spans="1:40" ht="32.25" customHeight="1">
      <c r="A113" s="142">
        <f t="shared" si="18"/>
        <v>104</v>
      </c>
      <c r="B113" s="99" t="s">
        <v>137</v>
      </c>
      <c r="C113" s="143">
        <f t="shared" si="17"/>
        <v>124792.12</v>
      </c>
      <c r="D113" s="143">
        <f t="shared" si="16"/>
        <v>0</v>
      </c>
      <c r="E113" s="23"/>
      <c r="F113" s="23"/>
      <c r="G113" s="23"/>
      <c r="H113" s="23"/>
      <c r="I113" s="23"/>
      <c r="J113" s="23"/>
      <c r="K113" s="23"/>
      <c r="L113" s="23"/>
      <c r="M113" s="12"/>
      <c r="N113" s="23"/>
      <c r="O113" s="34"/>
      <c r="P113" s="23"/>
      <c r="Q113" s="79"/>
      <c r="R113" s="23"/>
      <c r="S113" s="23"/>
      <c r="T113" s="79"/>
      <c r="U113" s="23"/>
      <c r="V113" s="12"/>
      <c r="W113" s="143">
        <f t="shared" si="15"/>
        <v>124792.12</v>
      </c>
      <c r="X113" s="69"/>
      <c r="Y113" s="69">
        <v>124792.12</v>
      </c>
      <c r="Z113" s="69"/>
      <c r="AA113" s="69"/>
      <c r="AB113" s="69"/>
      <c r="AC113" s="5"/>
      <c r="AD113" s="5"/>
      <c r="AE113" s="14"/>
      <c r="AF113" s="25"/>
      <c r="AG113" s="25"/>
      <c r="AH113" s="25"/>
      <c r="AI113" s="25"/>
      <c r="AJ113" s="25"/>
      <c r="AK113" s="25"/>
      <c r="AL113" s="25"/>
      <c r="AM113" s="25"/>
      <c r="AN113" s="25"/>
    </row>
    <row r="114" spans="1:40" ht="32.25" customHeight="1">
      <c r="A114" s="142">
        <f t="shared" si="18"/>
        <v>105</v>
      </c>
      <c r="B114" s="99" t="s">
        <v>138</v>
      </c>
      <c r="C114" s="143">
        <f t="shared" si="17"/>
        <v>1744100.9000000001</v>
      </c>
      <c r="D114" s="143">
        <f t="shared" si="16"/>
        <v>0</v>
      </c>
      <c r="E114" s="23"/>
      <c r="F114" s="23"/>
      <c r="G114" s="23"/>
      <c r="H114" s="23"/>
      <c r="I114" s="23"/>
      <c r="J114" s="23"/>
      <c r="K114" s="23"/>
      <c r="L114" s="23"/>
      <c r="M114" s="12"/>
      <c r="N114" s="23"/>
      <c r="O114" s="34"/>
      <c r="P114" s="23"/>
      <c r="Q114" s="79"/>
      <c r="R114" s="23"/>
      <c r="S114" s="23"/>
      <c r="T114" s="79"/>
      <c r="U114" s="23"/>
      <c r="V114" s="12"/>
      <c r="W114" s="143">
        <f t="shared" si="15"/>
        <v>1744100.9000000001</v>
      </c>
      <c r="X114" s="69"/>
      <c r="Y114" s="69"/>
      <c r="Z114" s="69"/>
      <c r="AA114" s="69"/>
      <c r="AB114" s="69"/>
      <c r="AC114" s="5">
        <v>223486.58</v>
      </c>
      <c r="AD114" s="5"/>
      <c r="AE114" s="14"/>
      <c r="AF114" s="25">
        <v>1520614.32</v>
      </c>
      <c r="AG114" s="25"/>
      <c r="AH114" s="25"/>
      <c r="AI114" s="25"/>
      <c r="AJ114" s="25"/>
      <c r="AK114" s="25"/>
      <c r="AL114" s="25"/>
      <c r="AM114" s="25"/>
      <c r="AN114" s="25"/>
    </row>
    <row r="115" spans="1:40" ht="32.25" customHeight="1">
      <c r="A115" s="142">
        <f t="shared" si="18"/>
        <v>106</v>
      </c>
      <c r="B115" s="99" t="s">
        <v>139</v>
      </c>
      <c r="C115" s="143">
        <f t="shared" si="17"/>
        <v>1183924.3699999999</v>
      </c>
      <c r="D115" s="143">
        <f t="shared" si="16"/>
        <v>0</v>
      </c>
      <c r="E115" s="23"/>
      <c r="F115" s="23"/>
      <c r="G115" s="23"/>
      <c r="H115" s="23"/>
      <c r="I115" s="23"/>
      <c r="J115" s="23"/>
      <c r="K115" s="23"/>
      <c r="L115" s="23"/>
      <c r="M115" s="12"/>
      <c r="N115" s="23"/>
      <c r="O115" s="34"/>
      <c r="P115" s="23"/>
      <c r="Q115" s="79"/>
      <c r="R115" s="23"/>
      <c r="S115" s="23"/>
      <c r="T115" s="79"/>
      <c r="U115" s="23"/>
      <c r="V115" s="12"/>
      <c r="W115" s="143">
        <f t="shared" si="15"/>
        <v>1183924.3699999999</v>
      </c>
      <c r="X115" s="69"/>
      <c r="Y115" s="69"/>
      <c r="Z115" s="69"/>
      <c r="AA115" s="69"/>
      <c r="AB115" s="69"/>
      <c r="AC115" s="5"/>
      <c r="AD115" s="5">
        <v>204913.78</v>
      </c>
      <c r="AE115" s="14"/>
      <c r="AF115" s="25">
        <v>979010.59</v>
      </c>
      <c r="AG115" s="25"/>
      <c r="AH115" s="25"/>
      <c r="AI115" s="25"/>
      <c r="AJ115" s="25"/>
      <c r="AK115" s="25"/>
      <c r="AL115" s="25"/>
      <c r="AM115" s="25"/>
      <c r="AN115" s="25"/>
    </row>
    <row r="116" spans="1:40" ht="32.25" customHeight="1">
      <c r="A116" s="142">
        <f t="shared" si="18"/>
        <v>107</v>
      </c>
      <c r="B116" s="99" t="s">
        <v>140</v>
      </c>
      <c r="C116" s="143">
        <f t="shared" si="17"/>
        <v>708959.35000000009</v>
      </c>
      <c r="D116" s="143">
        <f t="shared" si="16"/>
        <v>0</v>
      </c>
      <c r="E116" s="23"/>
      <c r="F116" s="23"/>
      <c r="G116" s="23"/>
      <c r="H116" s="23"/>
      <c r="I116" s="23"/>
      <c r="J116" s="23"/>
      <c r="K116" s="23"/>
      <c r="L116" s="23"/>
      <c r="M116" s="12"/>
      <c r="N116" s="23"/>
      <c r="O116" s="34"/>
      <c r="P116" s="23"/>
      <c r="Q116" s="79"/>
      <c r="R116" s="23"/>
      <c r="S116" s="23"/>
      <c r="T116" s="79"/>
      <c r="U116" s="23"/>
      <c r="V116" s="12"/>
      <c r="W116" s="143">
        <f t="shared" si="15"/>
        <v>708959.35000000009</v>
      </c>
      <c r="X116" s="69"/>
      <c r="Y116" s="69"/>
      <c r="Z116" s="69"/>
      <c r="AA116" s="69"/>
      <c r="AB116" s="69"/>
      <c r="AC116" s="5"/>
      <c r="AD116" s="5">
        <v>235350.07</v>
      </c>
      <c r="AE116" s="14"/>
      <c r="AF116" s="25">
        <v>473609.28</v>
      </c>
      <c r="AG116" s="25"/>
      <c r="AH116" s="25"/>
      <c r="AI116" s="25"/>
      <c r="AJ116" s="25"/>
      <c r="AK116" s="25"/>
      <c r="AL116" s="25"/>
      <c r="AM116" s="25"/>
      <c r="AN116" s="25"/>
    </row>
    <row r="117" spans="1:40" ht="32.25" customHeight="1">
      <c r="A117" s="142">
        <f t="shared" si="18"/>
        <v>108</v>
      </c>
      <c r="B117" s="99" t="s">
        <v>141</v>
      </c>
      <c r="C117" s="143">
        <f t="shared" si="17"/>
        <v>272456.07999999996</v>
      </c>
      <c r="D117" s="143">
        <f t="shared" si="16"/>
        <v>0</v>
      </c>
      <c r="E117" s="23"/>
      <c r="F117" s="23"/>
      <c r="G117" s="23"/>
      <c r="H117" s="23"/>
      <c r="I117" s="23"/>
      <c r="J117" s="23"/>
      <c r="K117" s="23"/>
      <c r="L117" s="23"/>
      <c r="M117" s="12"/>
      <c r="N117" s="23"/>
      <c r="O117" s="34"/>
      <c r="P117" s="23"/>
      <c r="Q117" s="79"/>
      <c r="R117" s="23"/>
      <c r="S117" s="23"/>
      <c r="T117" s="79"/>
      <c r="U117" s="23"/>
      <c r="V117" s="12"/>
      <c r="W117" s="143">
        <f t="shared" si="15"/>
        <v>272456.07999999996</v>
      </c>
      <c r="X117" s="69"/>
      <c r="Y117" s="69"/>
      <c r="Z117" s="69"/>
      <c r="AA117" s="69">
        <v>118809.4</v>
      </c>
      <c r="AB117" s="69">
        <v>153646.68</v>
      </c>
      <c r="AC117" s="5"/>
      <c r="AD117" s="5"/>
      <c r="AE117" s="14"/>
      <c r="AF117" s="25"/>
      <c r="AG117" s="25"/>
      <c r="AH117" s="25"/>
      <c r="AI117" s="25"/>
      <c r="AJ117" s="25"/>
      <c r="AK117" s="25"/>
      <c r="AL117" s="25"/>
      <c r="AM117" s="25"/>
      <c r="AN117" s="25"/>
    </row>
    <row r="118" spans="1:40" ht="32.25" customHeight="1">
      <c r="A118" s="142">
        <f t="shared" si="18"/>
        <v>109</v>
      </c>
      <c r="B118" s="99" t="s">
        <v>142</v>
      </c>
      <c r="C118" s="143">
        <f t="shared" si="17"/>
        <v>901776.33000000007</v>
      </c>
      <c r="D118" s="143">
        <f t="shared" si="16"/>
        <v>0</v>
      </c>
      <c r="E118" s="23"/>
      <c r="F118" s="23"/>
      <c r="G118" s="23"/>
      <c r="H118" s="23"/>
      <c r="I118" s="23"/>
      <c r="J118" s="23"/>
      <c r="K118" s="23"/>
      <c r="L118" s="23"/>
      <c r="M118" s="12"/>
      <c r="N118" s="23"/>
      <c r="O118" s="34"/>
      <c r="P118" s="23"/>
      <c r="Q118" s="79"/>
      <c r="R118" s="23"/>
      <c r="S118" s="23"/>
      <c r="T118" s="79"/>
      <c r="U118" s="23"/>
      <c r="V118" s="12"/>
      <c r="W118" s="143">
        <f t="shared" si="15"/>
        <v>901776.33000000007</v>
      </c>
      <c r="X118" s="69"/>
      <c r="Y118" s="69">
        <v>102102.44</v>
      </c>
      <c r="Z118" s="69"/>
      <c r="AA118" s="69"/>
      <c r="AB118" s="69"/>
      <c r="AC118" s="5"/>
      <c r="AD118" s="5">
        <v>268914.38</v>
      </c>
      <c r="AE118" s="14"/>
      <c r="AF118" s="25">
        <v>530759.51</v>
      </c>
      <c r="AG118" s="25"/>
      <c r="AH118" s="25"/>
      <c r="AI118" s="25"/>
      <c r="AJ118" s="25"/>
      <c r="AK118" s="25"/>
      <c r="AL118" s="25"/>
      <c r="AM118" s="25"/>
      <c r="AN118" s="25"/>
    </row>
    <row r="119" spans="1:40" ht="32.25" customHeight="1">
      <c r="A119" s="142">
        <f t="shared" si="18"/>
        <v>110</v>
      </c>
      <c r="B119" s="99" t="s">
        <v>143</v>
      </c>
      <c r="C119" s="143">
        <f t="shared" si="17"/>
        <v>122509.01</v>
      </c>
      <c r="D119" s="143">
        <f t="shared" si="16"/>
        <v>0</v>
      </c>
      <c r="E119" s="23"/>
      <c r="F119" s="23"/>
      <c r="G119" s="23"/>
      <c r="H119" s="23"/>
      <c r="I119" s="23"/>
      <c r="J119" s="23"/>
      <c r="K119" s="23"/>
      <c r="L119" s="23"/>
      <c r="M119" s="12"/>
      <c r="N119" s="23"/>
      <c r="O119" s="34"/>
      <c r="P119" s="23"/>
      <c r="Q119" s="79"/>
      <c r="R119" s="23"/>
      <c r="S119" s="23"/>
      <c r="T119" s="79"/>
      <c r="U119" s="23"/>
      <c r="V119" s="12"/>
      <c r="W119" s="143">
        <f t="shared" si="15"/>
        <v>122509.01</v>
      </c>
      <c r="X119" s="69"/>
      <c r="Y119" s="69">
        <v>122509.01</v>
      </c>
      <c r="Z119" s="69"/>
      <c r="AA119" s="69"/>
      <c r="AB119" s="69"/>
      <c r="AC119" s="5"/>
      <c r="AD119" s="5"/>
      <c r="AE119" s="14"/>
      <c r="AF119" s="25"/>
      <c r="AG119" s="25"/>
      <c r="AH119" s="25"/>
      <c r="AI119" s="25"/>
      <c r="AJ119" s="25"/>
      <c r="AK119" s="25"/>
      <c r="AL119" s="25"/>
      <c r="AM119" s="25"/>
      <c r="AN119" s="25"/>
    </row>
    <row r="120" spans="1:40" ht="32.25" customHeight="1">
      <c r="A120" s="142">
        <f t="shared" si="18"/>
        <v>111</v>
      </c>
      <c r="B120" s="99" t="s">
        <v>144</v>
      </c>
      <c r="C120" s="143">
        <f t="shared" si="17"/>
        <v>735325.3600000001</v>
      </c>
      <c r="D120" s="143">
        <f t="shared" si="16"/>
        <v>0</v>
      </c>
      <c r="E120" s="23"/>
      <c r="F120" s="23"/>
      <c r="G120" s="23"/>
      <c r="H120" s="23"/>
      <c r="I120" s="23"/>
      <c r="J120" s="23"/>
      <c r="K120" s="23"/>
      <c r="L120" s="23"/>
      <c r="M120" s="12"/>
      <c r="N120" s="23"/>
      <c r="O120" s="34"/>
      <c r="P120" s="23"/>
      <c r="Q120" s="79"/>
      <c r="R120" s="23"/>
      <c r="S120" s="23"/>
      <c r="T120" s="79"/>
      <c r="U120" s="23"/>
      <c r="V120" s="12"/>
      <c r="W120" s="143">
        <f t="shared" si="15"/>
        <v>735325.3600000001</v>
      </c>
      <c r="X120" s="69"/>
      <c r="Y120" s="69"/>
      <c r="Z120" s="69"/>
      <c r="AA120" s="69"/>
      <c r="AB120" s="69"/>
      <c r="AC120" s="5"/>
      <c r="AD120" s="5">
        <v>199388.93</v>
      </c>
      <c r="AE120" s="14"/>
      <c r="AF120" s="25">
        <v>535936.43000000005</v>
      </c>
      <c r="AG120" s="25"/>
      <c r="AH120" s="25"/>
      <c r="AI120" s="25"/>
      <c r="AJ120" s="25"/>
      <c r="AK120" s="25"/>
      <c r="AL120" s="25"/>
      <c r="AM120" s="25"/>
      <c r="AN120" s="25"/>
    </row>
    <row r="121" spans="1:40" ht="32.25" customHeight="1">
      <c r="A121" s="142">
        <f t="shared" si="18"/>
        <v>112</v>
      </c>
      <c r="B121" s="99" t="s">
        <v>145</v>
      </c>
      <c r="C121" s="143">
        <f t="shared" si="17"/>
        <v>228521.69</v>
      </c>
      <c r="D121" s="143">
        <f t="shared" si="16"/>
        <v>0</v>
      </c>
      <c r="E121" s="23"/>
      <c r="F121" s="23"/>
      <c r="G121" s="23"/>
      <c r="H121" s="23"/>
      <c r="I121" s="23"/>
      <c r="J121" s="23"/>
      <c r="K121" s="23"/>
      <c r="L121" s="23"/>
      <c r="M121" s="12"/>
      <c r="N121" s="23"/>
      <c r="O121" s="34"/>
      <c r="P121" s="23"/>
      <c r="Q121" s="79"/>
      <c r="R121" s="23"/>
      <c r="S121" s="23"/>
      <c r="T121" s="79"/>
      <c r="U121" s="23"/>
      <c r="V121" s="12"/>
      <c r="W121" s="143">
        <f t="shared" si="15"/>
        <v>228521.69</v>
      </c>
      <c r="X121" s="69"/>
      <c r="Y121" s="69"/>
      <c r="Z121" s="69"/>
      <c r="AA121" s="69">
        <v>105903.95</v>
      </c>
      <c r="AB121" s="69">
        <v>122617.74</v>
      </c>
      <c r="AC121" s="5"/>
      <c r="AD121" s="5"/>
      <c r="AE121" s="14"/>
      <c r="AF121" s="25"/>
      <c r="AG121" s="25"/>
      <c r="AH121" s="25"/>
      <c r="AI121" s="25"/>
      <c r="AJ121" s="25"/>
      <c r="AK121" s="25"/>
      <c r="AL121" s="25"/>
      <c r="AM121" s="25"/>
      <c r="AN121" s="25"/>
    </row>
    <row r="122" spans="1:40" ht="32.25" customHeight="1">
      <c r="A122" s="142">
        <f t="shared" si="18"/>
        <v>113</v>
      </c>
      <c r="B122" s="99" t="s">
        <v>146</v>
      </c>
      <c r="C122" s="143">
        <f t="shared" si="17"/>
        <v>242289.1</v>
      </c>
      <c r="D122" s="143">
        <f t="shared" si="16"/>
        <v>0</v>
      </c>
      <c r="E122" s="23"/>
      <c r="F122" s="23"/>
      <c r="G122" s="23"/>
      <c r="H122" s="23"/>
      <c r="I122" s="23"/>
      <c r="J122" s="23"/>
      <c r="K122" s="23"/>
      <c r="L122" s="23"/>
      <c r="M122" s="12"/>
      <c r="N122" s="23"/>
      <c r="O122" s="34"/>
      <c r="P122" s="23"/>
      <c r="Q122" s="79"/>
      <c r="R122" s="23"/>
      <c r="S122" s="23"/>
      <c r="T122" s="79"/>
      <c r="U122" s="23"/>
      <c r="V122" s="12"/>
      <c r="W122" s="143">
        <f t="shared" si="15"/>
        <v>242289.1</v>
      </c>
      <c r="X122" s="69"/>
      <c r="Y122" s="69">
        <v>118182.46</v>
      </c>
      <c r="Z122" s="69"/>
      <c r="AA122" s="69">
        <v>124106.64</v>
      </c>
      <c r="AB122" s="69"/>
      <c r="AC122" s="5"/>
      <c r="AD122" s="5"/>
      <c r="AE122" s="14"/>
      <c r="AF122" s="25"/>
      <c r="AG122" s="25"/>
      <c r="AH122" s="25"/>
      <c r="AI122" s="25"/>
      <c r="AJ122" s="25"/>
      <c r="AK122" s="25"/>
      <c r="AL122" s="25"/>
      <c r="AM122" s="25"/>
      <c r="AN122" s="25"/>
    </row>
    <row r="123" spans="1:40" ht="32.25" customHeight="1">
      <c r="A123" s="142">
        <f t="shared" ref="A123" si="19">A122+1</f>
        <v>114</v>
      </c>
      <c r="B123" s="99" t="s">
        <v>147</v>
      </c>
      <c r="C123" s="143">
        <f t="shared" si="17"/>
        <v>498946.79</v>
      </c>
      <c r="D123" s="143">
        <f t="shared" ref="D123" si="20">E123+F123+G123+H123+I123</f>
        <v>393267</v>
      </c>
      <c r="E123" s="23">
        <f>13*2688+358323</f>
        <v>393267</v>
      </c>
      <c r="F123" s="23"/>
      <c r="G123" s="23"/>
      <c r="H123" s="23"/>
      <c r="I123" s="23"/>
      <c r="J123" s="23"/>
      <c r="K123" s="23"/>
      <c r="L123" s="23"/>
      <c r="M123" s="12"/>
      <c r="N123" s="23"/>
      <c r="O123" s="34"/>
      <c r="P123" s="23"/>
      <c r="Q123" s="79"/>
      <c r="R123" s="23"/>
      <c r="S123" s="23"/>
      <c r="T123" s="79"/>
      <c r="U123" s="23"/>
      <c r="V123" s="12"/>
      <c r="W123" s="143">
        <f t="shared" ref="W123" si="21">SUM(Y123:AI123)</f>
        <v>105679.79</v>
      </c>
      <c r="X123" s="69"/>
      <c r="Y123" s="69">
        <v>105679.79</v>
      </c>
      <c r="Z123" s="69"/>
      <c r="AA123" s="69"/>
      <c r="AB123" s="69"/>
      <c r="AC123" s="5"/>
      <c r="AD123" s="5"/>
      <c r="AE123" s="14"/>
      <c r="AF123" s="25"/>
      <c r="AG123" s="25"/>
      <c r="AH123" s="25"/>
      <c r="AI123" s="25"/>
      <c r="AJ123" s="25"/>
      <c r="AK123" s="25"/>
      <c r="AL123" s="25"/>
      <c r="AM123" s="25"/>
      <c r="AN123" s="25"/>
    </row>
    <row r="124" spans="1:40" ht="32.25" customHeight="1">
      <c r="A124" s="209" t="s">
        <v>34</v>
      </c>
      <c r="B124" s="209"/>
      <c r="C124" s="95">
        <f>SUM(C10:C123)</f>
        <v>48835604.799999982</v>
      </c>
      <c r="D124" s="95">
        <f t="shared" ref="D124:V124" si="22">SUM(D9:D121)</f>
        <v>393267</v>
      </c>
      <c r="E124" s="107">
        <f t="shared" si="22"/>
        <v>393267</v>
      </c>
      <c r="F124" s="107">
        <f t="shared" si="22"/>
        <v>0</v>
      </c>
      <c r="G124" s="107">
        <f t="shared" si="22"/>
        <v>0</v>
      </c>
      <c r="H124" s="107">
        <f t="shared" si="22"/>
        <v>0</v>
      </c>
      <c r="I124" s="107">
        <f t="shared" si="22"/>
        <v>0</v>
      </c>
      <c r="J124" s="107">
        <f t="shared" si="22"/>
        <v>0</v>
      </c>
      <c r="K124" s="107">
        <f t="shared" si="22"/>
        <v>0</v>
      </c>
      <c r="L124" s="107">
        <f t="shared" si="22"/>
        <v>0</v>
      </c>
      <c r="M124" s="110">
        <f t="shared" si="22"/>
        <v>52</v>
      </c>
      <c r="N124" s="107">
        <f t="shared" si="22"/>
        <v>420888</v>
      </c>
      <c r="O124" s="108">
        <f t="shared" si="22"/>
        <v>13</v>
      </c>
      <c r="P124" s="107">
        <f t="shared" si="22"/>
        <v>343629</v>
      </c>
      <c r="Q124" s="109">
        <f t="shared" si="22"/>
        <v>0</v>
      </c>
      <c r="R124" s="107">
        <f t="shared" si="22"/>
        <v>0</v>
      </c>
      <c r="S124" s="107">
        <f t="shared" si="22"/>
        <v>0</v>
      </c>
      <c r="T124" s="109">
        <f t="shared" si="22"/>
        <v>0</v>
      </c>
      <c r="U124" s="107">
        <f t="shared" si="22"/>
        <v>0</v>
      </c>
      <c r="V124" s="110">
        <f t="shared" si="22"/>
        <v>0</v>
      </c>
      <c r="W124" s="95">
        <f>SUM(W11:W123)</f>
        <v>47284553.799999982</v>
      </c>
      <c r="X124" s="139"/>
      <c r="Y124" s="139"/>
      <c r="Z124" s="139"/>
      <c r="AA124" s="139"/>
      <c r="AB124" s="139"/>
      <c r="AC124" s="138"/>
      <c r="AD124" s="138"/>
      <c r="AE124" s="14"/>
      <c r="AF124" s="25"/>
      <c r="AG124" s="25"/>
      <c r="AH124" s="25"/>
      <c r="AI124" s="25"/>
      <c r="AJ124" s="25"/>
      <c r="AK124" s="25"/>
      <c r="AL124" s="25"/>
      <c r="AM124" s="25"/>
      <c r="AN124" s="25"/>
    </row>
    <row r="125" spans="1:40" ht="31.5" customHeight="1">
      <c r="A125" s="188" t="s">
        <v>208</v>
      </c>
      <c r="B125" s="188"/>
      <c r="C125" s="151">
        <v>33192.49</v>
      </c>
      <c r="D125" s="143"/>
      <c r="E125" s="23"/>
      <c r="F125" s="23"/>
      <c r="G125" s="23"/>
      <c r="H125" s="23"/>
      <c r="I125" s="23"/>
      <c r="J125" s="23"/>
      <c r="K125" s="23"/>
      <c r="L125" s="23"/>
      <c r="M125" s="12"/>
      <c r="N125" s="23"/>
      <c r="O125" s="34"/>
      <c r="P125" s="23"/>
      <c r="Q125" s="79"/>
      <c r="R125" s="23"/>
      <c r="S125" s="23"/>
      <c r="T125" s="79"/>
      <c r="U125" s="23"/>
      <c r="V125" s="12"/>
      <c r="W125" s="143"/>
      <c r="X125" s="139"/>
      <c r="Y125" s="139"/>
      <c r="Z125" s="139"/>
      <c r="AA125" s="139"/>
      <c r="AB125" s="139"/>
      <c r="AC125" s="138"/>
      <c r="AD125" s="138"/>
      <c r="AE125" s="14"/>
      <c r="AF125" s="25"/>
      <c r="AG125" s="25"/>
      <c r="AH125" s="25"/>
      <c r="AI125" s="25"/>
      <c r="AJ125" s="25"/>
      <c r="AK125" s="25"/>
      <c r="AL125" s="25"/>
      <c r="AM125" s="25"/>
      <c r="AN125" s="25"/>
    </row>
    <row r="126" spans="1:40" ht="27.75" customHeight="1">
      <c r="A126" s="209" t="s">
        <v>205</v>
      </c>
      <c r="B126" s="209"/>
      <c r="C126" s="95">
        <f>SUM(C124:C125)</f>
        <v>48868797.289999984</v>
      </c>
      <c r="D126" s="95"/>
      <c r="E126" s="107"/>
      <c r="F126" s="107"/>
      <c r="G126" s="107"/>
      <c r="H126" s="107"/>
      <c r="I126" s="107"/>
      <c r="J126" s="107"/>
      <c r="K126" s="107"/>
      <c r="L126" s="107"/>
      <c r="M126" s="110"/>
      <c r="N126" s="107"/>
      <c r="O126" s="108"/>
      <c r="P126" s="107"/>
      <c r="Q126" s="109"/>
      <c r="R126" s="107"/>
      <c r="S126" s="107"/>
      <c r="T126" s="109"/>
      <c r="U126" s="107"/>
      <c r="V126" s="110"/>
      <c r="W126" s="95"/>
      <c r="X126" s="75"/>
      <c r="Y126" s="69"/>
      <c r="Z126" s="69"/>
      <c r="AA126" s="69"/>
      <c r="AB126" s="69"/>
      <c r="AC126" s="5"/>
      <c r="AD126" s="5"/>
      <c r="AE126" s="14"/>
      <c r="AF126" s="25"/>
      <c r="AG126" s="25"/>
      <c r="AH126" s="25"/>
      <c r="AI126" s="25"/>
      <c r="AJ126" s="25"/>
      <c r="AK126" s="25"/>
      <c r="AL126" s="25"/>
      <c r="AM126" s="25"/>
      <c r="AN126" s="25"/>
    </row>
    <row r="127" spans="1:40">
      <c r="C127" s="94"/>
    </row>
  </sheetData>
  <mergeCells count="36">
    <mergeCell ref="A126:B126"/>
    <mergeCell ref="B3:B7"/>
    <mergeCell ref="A3:A7"/>
    <mergeCell ref="C3:C7"/>
    <mergeCell ref="S4:S7"/>
    <mergeCell ref="E5:E7"/>
    <mergeCell ref="F5:F7"/>
    <mergeCell ref="G5:G7"/>
    <mergeCell ref="H5:H7"/>
    <mergeCell ref="I5:I7"/>
    <mergeCell ref="J5:J7"/>
    <mergeCell ref="A9:C9"/>
    <mergeCell ref="A124:B124"/>
    <mergeCell ref="A125:B125"/>
    <mergeCell ref="AE2:AG2"/>
    <mergeCell ref="D4:I4"/>
    <mergeCell ref="J4:L4"/>
    <mergeCell ref="M4:N7"/>
    <mergeCell ref="O4:P7"/>
    <mergeCell ref="Q4:R7"/>
    <mergeCell ref="T4:U7"/>
    <mergeCell ref="V4:V7"/>
    <mergeCell ref="W4:W7"/>
    <mergeCell ref="K5:K7"/>
    <mergeCell ref="L5:L7"/>
    <mergeCell ref="A1:W2"/>
    <mergeCell ref="AE4:AE8"/>
    <mergeCell ref="AF4:AF8"/>
    <mergeCell ref="AG4:AG8"/>
    <mergeCell ref="D5:D7"/>
    <mergeCell ref="Z47:AA47"/>
    <mergeCell ref="Z48:AA48"/>
    <mergeCell ref="Z49:AA49"/>
    <mergeCell ref="Z50:AA50"/>
    <mergeCell ref="Z35:AA35"/>
    <mergeCell ref="Z45:AA45"/>
  </mergeCells>
  <pageMargins left="0.23622047244094491" right="0.23622047244094491" top="0.55118110236220474" bottom="0.39370078740157483" header="0.31496062992125984" footer="0.27559055118110237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65"/>
  <sheetViews>
    <sheetView tabSelected="1" view="pageBreakPreview" zoomScale="70" zoomScaleNormal="70" zoomScaleSheetLayoutView="70" workbookViewId="0">
      <pane xSplit="2" ySplit="9" topLeftCell="C10" activePane="bottomRight" state="frozen"/>
      <selection activeCell="P738" sqref="P738"/>
      <selection pane="topRight" activeCell="P738" sqref="P738"/>
      <selection pane="bottomLeft" activeCell="P738" sqref="P738"/>
      <selection pane="bottomRight" activeCell="G16" sqref="G16"/>
    </sheetView>
  </sheetViews>
  <sheetFormatPr defaultColWidth="9.140625" defaultRowHeight="15.75"/>
  <cols>
    <col min="1" max="1" width="5.28515625" style="45" customWidth="1"/>
    <col min="2" max="2" width="34.140625" style="50" customWidth="1"/>
    <col min="3" max="3" width="12.42578125" style="124" customWidth="1"/>
    <col min="4" max="4" width="7" style="124" customWidth="1"/>
    <col min="5" max="6" width="8.85546875" style="45" customWidth="1"/>
    <col min="7" max="7" width="10" style="45" customWidth="1"/>
    <col min="8" max="8" width="9.42578125" style="45" customWidth="1"/>
    <col min="9" max="9" width="8.85546875" style="45" customWidth="1"/>
    <col min="10" max="10" width="9" style="45" customWidth="1"/>
    <col min="11" max="11" width="8" style="45" customWidth="1"/>
    <col min="12" max="12" width="9.5703125" style="45" bestFit="1" customWidth="1"/>
    <col min="13" max="13" width="7.28515625" style="45" customWidth="1"/>
    <col min="14" max="14" width="7" style="45" customWidth="1"/>
    <col min="15" max="15" width="8.28515625" style="85" customWidth="1"/>
    <col min="16" max="16" width="7.85546875" style="45" customWidth="1"/>
    <col min="17" max="17" width="7" style="85" customWidth="1"/>
    <col min="18" max="18" width="14" style="124" customWidth="1"/>
    <col min="19" max="19" width="5.85546875" style="85" customWidth="1"/>
    <col min="20" max="20" width="7.28515625" style="85" customWidth="1"/>
    <col min="21" max="21" width="7.85546875" style="45" customWidth="1"/>
    <col min="22" max="22" width="7.42578125" style="45" customWidth="1"/>
    <col min="23" max="23" width="8" style="40" customWidth="1"/>
    <col min="24" max="24" width="13.85546875" style="45" hidden="1" customWidth="1"/>
    <col min="25" max="25" width="15" style="45" hidden="1" customWidth="1"/>
    <col min="26" max="26" width="13.85546875" style="45" hidden="1" customWidth="1"/>
    <col min="27" max="27" width="12.140625" style="45" hidden="1" customWidth="1"/>
    <col min="28" max="30" width="12.42578125" style="45" hidden="1" customWidth="1"/>
    <col min="31" max="31" width="14.42578125" style="45" hidden="1" customWidth="1"/>
    <col min="32" max="32" width="12.42578125" style="45" hidden="1" customWidth="1"/>
    <col min="33" max="33" width="10.7109375" style="45" hidden="1" customWidth="1"/>
    <col min="34" max="34" width="12.140625" style="45" hidden="1" customWidth="1"/>
    <col min="35" max="35" width="11.7109375" style="45" hidden="1" customWidth="1"/>
    <col min="36" max="36" width="10.28515625" style="45" hidden="1" customWidth="1"/>
    <col min="37" max="38" width="0" style="45" hidden="1" customWidth="1"/>
    <col min="39" max="16384" width="9.140625" style="45"/>
  </cols>
  <sheetData>
    <row r="1" spans="1:35">
      <c r="A1" s="177" t="s">
        <v>197</v>
      </c>
      <c r="B1" s="177"/>
      <c r="C1" s="177"/>
      <c r="D1" s="177"/>
      <c r="E1" s="219"/>
      <c r="F1" s="219"/>
      <c r="G1" s="219"/>
      <c r="H1" s="219"/>
      <c r="I1" s="219"/>
      <c r="J1" s="177"/>
      <c r="K1" s="177"/>
      <c r="L1" s="177"/>
      <c r="M1" s="177"/>
      <c r="N1" s="177"/>
      <c r="O1" s="177"/>
      <c r="P1" s="219"/>
      <c r="Q1" s="177"/>
      <c r="R1" s="177"/>
      <c r="S1" s="177"/>
      <c r="T1" s="177"/>
      <c r="U1" s="219"/>
      <c r="V1" s="177"/>
      <c r="W1" s="177"/>
      <c r="X1" s="57"/>
      <c r="Y1" s="57"/>
      <c r="Z1" s="57"/>
      <c r="AA1" s="57"/>
      <c r="AB1" s="25"/>
      <c r="AC1" s="25"/>
      <c r="AD1" s="25"/>
      <c r="AE1" s="25"/>
      <c r="AF1" s="25"/>
      <c r="AG1" s="25"/>
    </row>
    <row r="2" spans="1:35">
      <c r="A2" s="13"/>
      <c r="B2" s="33"/>
      <c r="C2" s="104"/>
      <c r="D2" s="120"/>
      <c r="E2" s="15"/>
      <c r="F2" s="15"/>
      <c r="G2" s="15"/>
      <c r="H2" s="15"/>
      <c r="I2" s="15"/>
      <c r="J2" s="16"/>
      <c r="K2" s="16"/>
      <c r="L2" s="16"/>
      <c r="M2" s="16"/>
      <c r="N2" s="15"/>
      <c r="O2" s="81"/>
      <c r="P2" s="15"/>
      <c r="Q2" s="81"/>
      <c r="R2" s="104"/>
      <c r="S2" s="93"/>
      <c r="T2" s="81"/>
      <c r="U2" s="15"/>
      <c r="V2" s="16"/>
      <c r="W2" s="51"/>
      <c r="X2" s="5"/>
      <c r="Y2" s="5"/>
      <c r="Z2" s="14"/>
      <c r="AA2" s="25"/>
      <c r="AB2" s="25"/>
      <c r="AC2" s="25"/>
      <c r="AD2" s="189" t="s">
        <v>0</v>
      </c>
      <c r="AE2" s="189"/>
      <c r="AF2" s="189"/>
      <c r="AG2" s="25"/>
    </row>
    <row r="3" spans="1:35" ht="47.25" customHeight="1">
      <c r="A3" s="185" t="s">
        <v>1</v>
      </c>
      <c r="B3" s="185" t="s">
        <v>2</v>
      </c>
      <c r="C3" s="222" t="s">
        <v>3</v>
      </c>
      <c r="D3" s="221" t="s">
        <v>4</v>
      </c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69"/>
      <c r="Y3" s="70"/>
      <c r="Z3" s="14"/>
      <c r="AA3" s="25"/>
      <c r="AB3" s="25"/>
      <c r="AC3" s="25"/>
      <c r="AD3" s="25"/>
      <c r="AE3" s="25"/>
      <c r="AF3" s="25"/>
      <c r="AG3" s="25"/>
    </row>
    <row r="4" spans="1:35" ht="54.75" customHeight="1">
      <c r="A4" s="186"/>
      <c r="B4" s="186"/>
      <c r="C4" s="223"/>
      <c r="D4" s="220" t="s">
        <v>5</v>
      </c>
      <c r="E4" s="170"/>
      <c r="F4" s="170"/>
      <c r="G4" s="170"/>
      <c r="H4" s="170"/>
      <c r="I4" s="170"/>
      <c r="J4" s="220" t="s">
        <v>6</v>
      </c>
      <c r="K4" s="220"/>
      <c r="L4" s="220"/>
      <c r="M4" s="220" t="s">
        <v>7</v>
      </c>
      <c r="N4" s="220"/>
      <c r="O4" s="220" t="s">
        <v>8</v>
      </c>
      <c r="P4" s="170"/>
      <c r="Q4" s="220" t="s">
        <v>9</v>
      </c>
      <c r="R4" s="220"/>
      <c r="S4" s="207" t="s">
        <v>24</v>
      </c>
      <c r="T4" s="220" t="s">
        <v>10</v>
      </c>
      <c r="U4" s="170"/>
      <c r="V4" s="220" t="s">
        <v>11</v>
      </c>
      <c r="W4" s="173" t="s">
        <v>12</v>
      </c>
      <c r="X4" s="88"/>
      <c r="Y4" s="59"/>
      <c r="Z4" s="59"/>
      <c r="AA4" s="59"/>
      <c r="AB4" s="59"/>
      <c r="AC4" s="59"/>
      <c r="AD4" s="163" t="s">
        <v>13</v>
      </c>
      <c r="AE4" s="163" t="s">
        <v>14</v>
      </c>
      <c r="AF4" s="163" t="s">
        <v>15</v>
      </c>
      <c r="AG4" s="25"/>
    </row>
    <row r="5" spans="1:35" ht="15.75" customHeight="1">
      <c r="A5" s="186"/>
      <c r="B5" s="186"/>
      <c r="C5" s="223"/>
      <c r="D5" s="220" t="s">
        <v>16</v>
      </c>
      <c r="E5" s="170" t="s">
        <v>17</v>
      </c>
      <c r="F5" s="170" t="s">
        <v>18</v>
      </c>
      <c r="G5" s="170" t="s">
        <v>19</v>
      </c>
      <c r="H5" s="170" t="s">
        <v>20</v>
      </c>
      <c r="I5" s="170" t="s">
        <v>21</v>
      </c>
      <c r="J5" s="220"/>
      <c r="K5" s="220" t="s">
        <v>22</v>
      </c>
      <c r="L5" s="220" t="s">
        <v>23</v>
      </c>
      <c r="M5" s="220"/>
      <c r="N5" s="220"/>
      <c r="O5" s="220"/>
      <c r="P5" s="170"/>
      <c r="Q5" s="220"/>
      <c r="R5" s="220"/>
      <c r="S5" s="207"/>
      <c r="T5" s="220"/>
      <c r="U5" s="170"/>
      <c r="V5" s="220"/>
      <c r="W5" s="173"/>
      <c r="X5" s="88"/>
      <c r="Y5" s="59"/>
      <c r="Z5" s="59"/>
      <c r="AA5" s="59"/>
      <c r="AB5" s="59"/>
      <c r="AC5" s="59"/>
      <c r="AD5" s="163"/>
      <c r="AE5" s="163"/>
      <c r="AF5" s="163"/>
      <c r="AG5" s="25"/>
    </row>
    <row r="6" spans="1:35" ht="15.75" customHeight="1">
      <c r="A6" s="186"/>
      <c r="B6" s="186"/>
      <c r="C6" s="223"/>
      <c r="D6" s="220"/>
      <c r="E6" s="170"/>
      <c r="F6" s="170"/>
      <c r="G6" s="170"/>
      <c r="H6" s="170"/>
      <c r="I6" s="170"/>
      <c r="J6" s="220"/>
      <c r="K6" s="220"/>
      <c r="L6" s="220"/>
      <c r="M6" s="220"/>
      <c r="N6" s="220"/>
      <c r="O6" s="220"/>
      <c r="P6" s="170"/>
      <c r="Q6" s="220"/>
      <c r="R6" s="220"/>
      <c r="S6" s="207"/>
      <c r="T6" s="220"/>
      <c r="U6" s="170"/>
      <c r="V6" s="220"/>
      <c r="W6" s="173"/>
      <c r="X6" s="88" t="s">
        <v>25</v>
      </c>
      <c r="Y6" s="59" t="s">
        <v>26</v>
      </c>
      <c r="Z6" s="59" t="s">
        <v>27</v>
      </c>
      <c r="AA6" s="59" t="s">
        <v>28</v>
      </c>
      <c r="AB6" s="59" t="s">
        <v>29</v>
      </c>
      <c r="AC6" s="59"/>
      <c r="AD6" s="163"/>
      <c r="AE6" s="163"/>
      <c r="AF6" s="163"/>
      <c r="AG6" s="25"/>
    </row>
    <row r="7" spans="1:35" ht="107.25" customHeight="1">
      <c r="A7" s="187"/>
      <c r="B7" s="187"/>
      <c r="C7" s="224"/>
      <c r="D7" s="220"/>
      <c r="E7" s="170"/>
      <c r="F7" s="170"/>
      <c r="G7" s="170"/>
      <c r="H7" s="170"/>
      <c r="I7" s="170"/>
      <c r="J7" s="220"/>
      <c r="K7" s="220"/>
      <c r="L7" s="220"/>
      <c r="M7" s="220"/>
      <c r="N7" s="220"/>
      <c r="O7" s="220"/>
      <c r="P7" s="170"/>
      <c r="Q7" s="220"/>
      <c r="R7" s="220"/>
      <c r="S7" s="207"/>
      <c r="T7" s="220"/>
      <c r="U7" s="170"/>
      <c r="V7" s="220"/>
      <c r="W7" s="173"/>
      <c r="X7" s="88"/>
      <c r="Y7" s="59"/>
      <c r="Z7" s="59"/>
      <c r="AA7" s="59"/>
      <c r="AB7" s="59"/>
      <c r="AC7" s="59"/>
      <c r="AD7" s="163"/>
      <c r="AE7" s="163"/>
      <c r="AF7" s="163"/>
      <c r="AG7" s="25"/>
    </row>
    <row r="8" spans="1:35">
      <c r="A8" s="18"/>
      <c r="B8" s="18"/>
      <c r="C8" s="106" t="s">
        <v>30</v>
      </c>
      <c r="D8" s="105" t="s">
        <v>30</v>
      </c>
      <c r="E8" s="59" t="s">
        <v>30</v>
      </c>
      <c r="F8" s="59" t="s">
        <v>30</v>
      </c>
      <c r="G8" s="59" t="s">
        <v>30</v>
      </c>
      <c r="H8" s="59" t="s">
        <v>30</v>
      </c>
      <c r="I8" s="59" t="s">
        <v>30</v>
      </c>
      <c r="J8" s="58" t="s">
        <v>31</v>
      </c>
      <c r="K8" s="58" t="s">
        <v>30</v>
      </c>
      <c r="L8" s="58" t="s">
        <v>30</v>
      </c>
      <c r="M8" s="58" t="s">
        <v>32</v>
      </c>
      <c r="N8" s="59" t="s">
        <v>30</v>
      </c>
      <c r="O8" s="83" t="s">
        <v>32</v>
      </c>
      <c r="P8" s="59" t="s">
        <v>30</v>
      </c>
      <c r="Q8" s="83" t="s">
        <v>32</v>
      </c>
      <c r="R8" s="106" t="s">
        <v>30</v>
      </c>
      <c r="S8" s="17"/>
      <c r="T8" s="83" t="s">
        <v>33</v>
      </c>
      <c r="U8" s="59" t="s">
        <v>30</v>
      </c>
      <c r="V8" s="58" t="s">
        <v>30</v>
      </c>
      <c r="W8" s="9"/>
      <c r="X8" s="88"/>
      <c r="Y8" s="59"/>
      <c r="Z8" s="59"/>
      <c r="AA8" s="59"/>
      <c r="AB8" s="59"/>
      <c r="AC8" s="59"/>
      <c r="AD8" s="163"/>
      <c r="AE8" s="163"/>
      <c r="AF8" s="163"/>
      <c r="AG8" s="3"/>
    </row>
    <row r="9" spans="1:35">
      <c r="A9" s="19">
        <v>1</v>
      </c>
      <c r="B9" s="43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0">
        <v>9</v>
      </c>
      <c r="J9" s="20">
        <v>10</v>
      </c>
      <c r="K9" s="20">
        <v>11</v>
      </c>
      <c r="L9" s="20">
        <v>12</v>
      </c>
      <c r="M9" s="20">
        <v>13</v>
      </c>
      <c r="N9" s="20">
        <v>14</v>
      </c>
      <c r="O9" s="36">
        <v>15</v>
      </c>
      <c r="P9" s="20">
        <v>16</v>
      </c>
      <c r="Q9" s="36">
        <v>17</v>
      </c>
      <c r="R9" s="20">
        <v>18</v>
      </c>
      <c r="S9" s="36">
        <v>19</v>
      </c>
      <c r="T9" s="36">
        <v>20</v>
      </c>
      <c r="U9" s="20">
        <v>21</v>
      </c>
      <c r="V9" s="20">
        <v>24</v>
      </c>
      <c r="W9" s="11">
        <v>25</v>
      </c>
      <c r="X9" s="71"/>
      <c r="Y9" s="72"/>
      <c r="Z9" s="72"/>
      <c r="AA9" s="73"/>
      <c r="AB9" s="2"/>
      <c r="AC9" s="2"/>
      <c r="AD9" s="2"/>
      <c r="AE9" s="2"/>
      <c r="AF9" s="2"/>
      <c r="AG9" s="2"/>
    </row>
    <row r="10" spans="1:35" ht="42.75" customHeight="1">
      <c r="A10" s="217" t="s">
        <v>35</v>
      </c>
      <c r="B10" s="218"/>
      <c r="C10" s="21"/>
      <c r="D10" s="89"/>
      <c r="E10" s="23"/>
      <c r="F10" s="23"/>
      <c r="G10" s="23"/>
      <c r="H10" s="23"/>
      <c r="I10" s="23"/>
      <c r="J10" s="23"/>
      <c r="K10" s="23"/>
      <c r="L10" s="23"/>
      <c r="M10" s="23"/>
      <c r="N10" s="22"/>
      <c r="O10" s="34"/>
      <c r="P10" s="23"/>
      <c r="Q10" s="34"/>
      <c r="R10" s="21"/>
      <c r="S10" s="28"/>
      <c r="T10" s="34"/>
      <c r="U10" s="23"/>
      <c r="V10" s="23"/>
      <c r="W10" s="53"/>
      <c r="X10" s="69"/>
      <c r="Y10" s="69"/>
      <c r="Z10" s="69"/>
      <c r="AA10" s="69"/>
      <c r="AB10" s="69"/>
      <c r="AC10" s="5"/>
      <c r="AD10" s="5"/>
      <c r="AE10" s="14"/>
      <c r="AF10" s="25"/>
      <c r="AG10" s="25"/>
      <c r="AH10" s="25"/>
      <c r="AI10" s="25"/>
    </row>
    <row r="11" spans="1:35" ht="37.5" customHeight="1">
      <c r="A11" s="26">
        <v>1</v>
      </c>
      <c r="B11" s="27" t="s">
        <v>57</v>
      </c>
      <c r="C11" s="21">
        <f>D11+K11+L11+N11+P11+R11+S11+U11+V11+W11</f>
        <v>182039</v>
      </c>
      <c r="D11" s="23">
        <f>E11+F11+G11+H11+I11</f>
        <v>0</v>
      </c>
      <c r="E11" s="23"/>
      <c r="F11" s="23"/>
      <c r="G11" s="23"/>
      <c r="H11" s="23"/>
      <c r="I11" s="23"/>
      <c r="J11" s="23"/>
      <c r="K11" s="23"/>
      <c r="L11" s="23"/>
      <c r="M11" s="23"/>
      <c r="N11" s="22"/>
      <c r="O11" s="34"/>
      <c r="P11" s="23"/>
      <c r="Q11" s="34">
        <v>13</v>
      </c>
      <c r="R11" s="23">
        <f>Q11*(10362+3641)</f>
        <v>182039</v>
      </c>
      <c r="S11" s="28"/>
      <c r="T11" s="34"/>
      <c r="U11" s="23"/>
      <c r="V11" s="23"/>
      <c r="W11" s="53"/>
      <c r="X11" s="69"/>
      <c r="Y11" s="69"/>
      <c r="Z11" s="69"/>
      <c r="AA11" s="69"/>
      <c r="AB11" s="69"/>
      <c r="AC11" s="5"/>
      <c r="AD11" s="5"/>
      <c r="AE11" s="14"/>
      <c r="AF11" s="25"/>
      <c r="AG11" s="25"/>
      <c r="AH11" s="25"/>
      <c r="AI11" s="25"/>
    </row>
    <row r="12" spans="1:35" ht="37.5" customHeight="1">
      <c r="A12" s="26">
        <f>A11+1</f>
        <v>2</v>
      </c>
      <c r="B12" s="27" t="s">
        <v>58</v>
      </c>
      <c r="C12" s="21">
        <f>D12+K12+L12+N12+P12+R12+S12+U12+V12+W12</f>
        <v>182039</v>
      </c>
      <c r="D12" s="23">
        <f>E12+F12+G12+H12+I12</f>
        <v>0</v>
      </c>
      <c r="E12" s="23"/>
      <c r="F12" s="23"/>
      <c r="G12" s="23"/>
      <c r="H12" s="23"/>
      <c r="I12" s="23"/>
      <c r="J12" s="23"/>
      <c r="K12" s="23"/>
      <c r="L12" s="23"/>
      <c r="M12" s="23"/>
      <c r="N12" s="22"/>
      <c r="O12" s="34"/>
      <c r="P12" s="23"/>
      <c r="Q12" s="34">
        <v>13</v>
      </c>
      <c r="R12" s="23">
        <f>Q12*(10362+3641)</f>
        <v>182039</v>
      </c>
      <c r="S12" s="28"/>
      <c r="T12" s="34"/>
      <c r="U12" s="23"/>
      <c r="V12" s="23"/>
      <c r="W12" s="53"/>
      <c r="X12" s="69"/>
      <c r="Y12" s="69"/>
      <c r="Z12" s="69"/>
      <c r="AA12" s="69"/>
      <c r="AB12" s="69"/>
      <c r="AC12" s="5"/>
      <c r="AD12" s="5"/>
      <c r="AE12" s="14"/>
      <c r="AF12" s="25"/>
      <c r="AG12" s="25"/>
      <c r="AH12" s="25"/>
      <c r="AI12" s="25"/>
    </row>
    <row r="13" spans="1:35" ht="38.25" customHeight="1">
      <c r="A13" s="26">
        <f>A12+1</f>
        <v>3</v>
      </c>
      <c r="B13" s="27" t="s">
        <v>65</v>
      </c>
      <c r="C13" s="21">
        <f>D13+K13+L13+N13+P13+R13+S13+U13+V13+W13</f>
        <v>182039</v>
      </c>
      <c r="D13" s="23">
        <f>E13+F13+G13+H13+I13</f>
        <v>0</v>
      </c>
      <c r="E13" s="23"/>
      <c r="F13" s="23"/>
      <c r="G13" s="23"/>
      <c r="H13" s="23"/>
      <c r="I13" s="23"/>
      <c r="J13" s="23"/>
      <c r="K13" s="23"/>
      <c r="L13" s="23"/>
      <c r="M13" s="23"/>
      <c r="N13" s="22"/>
      <c r="O13" s="34"/>
      <c r="P13" s="23"/>
      <c r="Q13" s="34">
        <v>13</v>
      </c>
      <c r="R13" s="23">
        <f>Q13*(10362+3641)</f>
        <v>182039</v>
      </c>
      <c r="S13" s="28"/>
      <c r="T13" s="34"/>
      <c r="U13" s="23"/>
      <c r="V13" s="23"/>
      <c r="W13" s="53"/>
      <c r="X13" s="69"/>
      <c r="Y13" s="69"/>
      <c r="Z13" s="69"/>
      <c r="AA13" s="69"/>
      <c r="AB13" s="69"/>
      <c r="AC13" s="5"/>
      <c r="AD13" s="5"/>
      <c r="AE13" s="14"/>
      <c r="AF13" s="25"/>
      <c r="AG13" s="25"/>
      <c r="AH13" s="25"/>
      <c r="AI13" s="25"/>
    </row>
    <row r="14" spans="1:35" ht="43.5" customHeight="1">
      <c r="A14" s="26">
        <f t="shared" ref="A14:A15" si="0">A13+1</f>
        <v>4</v>
      </c>
      <c r="B14" s="27" t="s">
        <v>138</v>
      </c>
      <c r="C14" s="21">
        <f>D14+K14+L14+N14+P14+R14+S14+U14+V14+W14</f>
        <v>182039</v>
      </c>
      <c r="D14" s="23">
        <f>E14+F14+G14+H14+I14</f>
        <v>0</v>
      </c>
      <c r="E14" s="23"/>
      <c r="F14" s="23"/>
      <c r="G14" s="23"/>
      <c r="H14" s="23"/>
      <c r="I14" s="23"/>
      <c r="J14" s="23"/>
      <c r="K14" s="23"/>
      <c r="L14" s="23"/>
      <c r="M14" s="23"/>
      <c r="N14" s="22"/>
      <c r="O14" s="34"/>
      <c r="P14" s="23"/>
      <c r="Q14" s="34">
        <v>13</v>
      </c>
      <c r="R14" s="23">
        <f>Q14*(10362+3641)</f>
        <v>182039</v>
      </c>
      <c r="S14" s="28"/>
      <c r="T14" s="34"/>
      <c r="U14" s="23"/>
      <c r="V14" s="23"/>
      <c r="W14" s="53"/>
      <c r="X14" s="69"/>
      <c r="Y14" s="69"/>
      <c r="Z14" s="69"/>
      <c r="AA14" s="69"/>
      <c r="AB14" s="69"/>
      <c r="AC14" s="5">
        <v>223486.58</v>
      </c>
      <c r="AD14" s="5"/>
      <c r="AE14" s="14"/>
      <c r="AF14" s="25">
        <v>1520614.32</v>
      </c>
      <c r="AG14" s="25"/>
      <c r="AH14" s="25"/>
      <c r="AI14" s="25"/>
    </row>
    <row r="15" spans="1:35" ht="47.25" customHeight="1">
      <c r="A15" s="26">
        <f t="shared" si="0"/>
        <v>5</v>
      </c>
      <c r="B15" s="27" t="s">
        <v>142</v>
      </c>
      <c r="C15" s="21">
        <f>D15+K15+L15+N15+P15+R15+S15+U15+V15+W15</f>
        <v>182039</v>
      </c>
      <c r="D15" s="23">
        <f>E15+F15+G15+H15+I15</f>
        <v>0</v>
      </c>
      <c r="E15" s="23"/>
      <c r="F15" s="23"/>
      <c r="G15" s="23"/>
      <c r="H15" s="23"/>
      <c r="I15" s="23"/>
      <c r="J15" s="23"/>
      <c r="K15" s="23"/>
      <c r="L15" s="23"/>
      <c r="M15" s="23"/>
      <c r="N15" s="22"/>
      <c r="O15" s="34"/>
      <c r="P15" s="23"/>
      <c r="Q15" s="34">
        <v>13</v>
      </c>
      <c r="R15" s="23">
        <f>Q15*(10362+3641)</f>
        <v>182039</v>
      </c>
      <c r="S15" s="28"/>
      <c r="T15" s="34"/>
      <c r="U15" s="23"/>
      <c r="V15" s="23"/>
      <c r="W15" s="53"/>
      <c r="X15" s="69"/>
      <c r="Y15" s="69">
        <v>102102.44</v>
      </c>
      <c r="Z15" s="69"/>
      <c r="AA15" s="69"/>
      <c r="AB15" s="69"/>
      <c r="AC15" s="5"/>
      <c r="AD15" s="5">
        <v>268914.38</v>
      </c>
      <c r="AE15" s="14"/>
      <c r="AF15" s="25">
        <v>530759.51</v>
      </c>
      <c r="AG15" s="25"/>
      <c r="AH15" s="25"/>
      <c r="AI15" s="25"/>
    </row>
    <row r="16" spans="1:35" ht="39" customHeight="1">
      <c r="A16" s="171" t="s">
        <v>34</v>
      </c>
      <c r="B16" s="172"/>
      <c r="C16" s="103">
        <f>SUM(C11:C15)</f>
        <v>910195</v>
      </c>
      <c r="D16" s="22">
        <f t="shared" ref="D16:W16" si="1">SUM(D11:D15)</f>
        <v>0</v>
      </c>
      <c r="E16" s="22">
        <f t="shared" si="1"/>
        <v>0</v>
      </c>
      <c r="F16" s="22">
        <f t="shared" si="1"/>
        <v>0</v>
      </c>
      <c r="G16" s="22">
        <f t="shared" si="1"/>
        <v>0</v>
      </c>
      <c r="H16" s="22">
        <f t="shared" si="1"/>
        <v>0</v>
      </c>
      <c r="I16" s="22">
        <f t="shared" si="1"/>
        <v>0</v>
      </c>
      <c r="J16" s="22">
        <f t="shared" si="1"/>
        <v>0</v>
      </c>
      <c r="K16" s="22">
        <f t="shared" si="1"/>
        <v>0</v>
      </c>
      <c r="L16" s="22">
        <f t="shared" si="1"/>
        <v>0</v>
      </c>
      <c r="M16" s="22">
        <f t="shared" si="1"/>
        <v>0</v>
      </c>
      <c r="N16" s="22">
        <f t="shared" si="1"/>
        <v>0</v>
      </c>
      <c r="O16" s="28">
        <f t="shared" si="1"/>
        <v>0</v>
      </c>
      <c r="P16" s="22">
        <f t="shared" si="1"/>
        <v>0</v>
      </c>
      <c r="Q16" s="28">
        <f t="shared" si="1"/>
        <v>65</v>
      </c>
      <c r="R16" s="22">
        <f t="shared" si="1"/>
        <v>910195</v>
      </c>
      <c r="S16" s="28">
        <f t="shared" si="1"/>
        <v>0</v>
      </c>
      <c r="T16" s="28">
        <f t="shared" si="1"/>
        <v>0</v>
      </c>
      <c r="U16" s="22">
        <f t="shared" si="1"/>
        <v>0</v>
      </c>
      <c r="V16" s="22">
        <f t="shared" si="1"/>
        <v>0</v>
      </c>
      <c r="W16" s="140">
        <f t="shared" si="1"/>
        <v>0</v>
      </c>
      <c r="X16" s="139"/>
      <c r="Y16" s="139"/>
      <c r="Z16" s="139"/>
      <c r="AA16" s="139"/>
      <c r="AB16" s="139"/>
      <c r="AC16" s="138"/>
      <c r="AD16" s="138"/>
      <c r="AE16" s="14"/>
      <c r="AF16" s="25"/>
      <c r="AG16" s="25"/>
      <c r="AH16" s="25"/>
      <c r="AI16" s="25"/>
    </row>
    <row r="17" spans="1:35" ht="40.5" customHeight="1">
      <c r="A17" s="171" t="s">
        <v>208</v>
      </c>
      <c r="B17" s="172"/>
      <c r="C17" s="103">
        <v>19478.169999999998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8"/>
      <c r="P17" s="22"/>
      <c r="Q17" s="28"/>
      <c r="R17" s="22"/>
      <c r="S17" s="28"/>
      <c r="T17" s="28"/>
      <c r="U17" s="22"/>
      <c r="V17" s="22"/>
      <c r="W17" s="140"/>
      <c r="X17" s="139"/>
      <c r="Y17" s="139"/>
      <c r="Z17" s="139"/>
      <c r="AA17" s="139"/>
      <c r="AB17" s="139"/>
      <c r="AC17" s="138"/>
      <c r="AD17" s="138"/>
      <c r="AE17" s="14"/>
      <c r="AF17" s="25"/>
      <c r="AG17" s="25"/>
      <c r="AH17" s="25"/>
      <c r="AI17" s="25"/>
    </row>
    <row r="18" spans="1:35" ht="31.5" customHeight="1">
      <c r="A18" s="171" t="s">
        <v>206</v>
      </c>
      <c r="B18" s="172"/>
      <c r="C18" s="103">
        <f>SUM(C16:C17)</f>
        <v>929673.17</v>
      </c>
      <c r="D18" s="103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8"/>
      <c r="P18" s="117"/>
      <c r="Q18" s="118"/>
      <c r="R18" s="103"/>
      <c r="S18" s="118"/>
      <c r="T18" s="118"/>
      <c r="U18" s="117"/>
      <c r="V18" s="117"/>
      <c r="W18" s="119"/>
      <c r="X18" s="75"/>
      <c r="Y18" s="69"/>
      <c r="Z18" s="69"/>
      <c r="AA18" s="69"/>
      <c r="AB18" s="69"/>
      <c r="AC18" s="5"/>
      <c r="AD18" s="5"/>
      <c r="AE18" s="14"/>
      <c r="AF18" s="25"/>
      <c r="AG18" s="25"/>
      <c r="AH18" s="25"/>
      <c r="AI18" s="25"/>
    </row>
    <row r="19" spans="1:35" ht="25.5" customHeight="1">
      <c r="A19" s="44"/>
      <c r="B19" s="45"/>
      <c r="C19" s="121"/>
      <c r="D19" s="121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7"/>
      <c r="P19" s="96"/>
      <c r="Q19" s="97"/>
      <c r="R19" s="121"/>
      <c r="S19" s="97"/>
      <c r="T19" s="97"/>
      <c r="U19" s="96"/>
      <c r="V19" s="96"/>
      <c r="W19" s="98"/>
    </row>
    <row r="20" spans="1:35" ht="30" customHeight="1">
      <c r="A20" s="44"/>
      <c r="B20" s="46"/>
      <c r="C20" s="121"/>
      <c r="D20" s="121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7"/>
      <c r="P20" s="96"/>
      <c r="Q20" s="97"/>
      <c r="R20" s="121"/>
      <c r="S20" s="97"/>
      <c r="T20" s="97"/>
      <c r="U20" s="96"/>
      <c r="V20" s="96"/>
      <c r="W20" s="98"/>
    </row>
    <row r="21" spans="1:35">
      <c r="A21" s="74"/>
      <c r="B21" s="92"/>
      <c r="C21" s="125"/>
      <c r="D21" s="123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84"/>
      <c r="P21" s="74"/>
      <c r="Q21" s="84"/>
      <c r="R21" s="123"/>
      <c r="S21" s="84"/>
      <c r="T21" s="84"/>
      <c r="U21" s="74"/>
      <c r="V21" s="74"/>
      <c r="W21" s="42"/>
    </row>
    <row r="22" spans="1:35">
      <c r="A22" s="74"/>
      <c r="B22" s="92"/>
      <c r="C22" s="123"/>
      <c r="D22" s="123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84"/>
      <c r="P22" s="74"/>
      <c r="Q22" s="84"/>
      <c r="R22" s="123"/>
      <c r="S22" s="84"/>
      <c r="T22" s="84"/>
      <c r="U22" s="74"/>
      <c r="V22" s="74"/>
      <c r="W22" s="42"/>
    </row>
    <row r="23" spans="1:35">
      <c r="A23" s="74"/>
      <c r="B23" s="92"/>
      <c r="C23" s="123"/>
      <c r="D23" s="123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84"/>
      <c r="P23" s="74"/>
      <c r="Q23" s="84"/>
      <c r="R23" s="123"/>
      <c r="S23" s="84"/>
      <c r="T23" s="84"/>
      <c r="U23" s="74"/>
      <c r="V23" s="74"/>
      <c r="W23" s="42"/>
    </row>
    <row r="24" spans="1:35">
      <c r="A24" s="74"/>
      <c r="B24" s="92"/>
      <c r="C24" s="123"/>
      <c r="D24" s="123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84"/>
      <c r="P24" s="74"/>
      <c r="Q24" s="84"/>
      <c r="R24" s="123"/>
      <c r="S24" s="84"/>
      <c r="T24" s="84"/>
      <c r="U24" s="74"/>
      <c r="V24" s="74"/>
      <c r="W24" s="42"/>
    </row>
    <row r="25" spans="1:35">
      <c r="A25" s="74"/>
      <c r="B25" s="92"/>
      <c r="C25" s="123"/>
      <c r="D25" s="123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84"/>
      <c r="P25" s="74"/>
      <c r="Q25" s="84"/>
      <c r="R25" s="123"/>
      <c r="S25" s="84"/>
      <c r="T25" s="84"/>
      <c r="U25" s="74"/>
      <c r="V25" s="74"/>
      <c r="W25" s="42"/>
    </row>
    <row r="26" spans="1:35">
      <c r="A26" s="74"/>
      <c r="B26" s="92"/>
      <c r="C26" s="123"/>
      <c r="D26" s="123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84"/>
      <c r="P26" s="74"/>
      <c r="Q26" s="84"/>
      <c r="R26" s="123"/>
      <c r="S26" s="84"/>
      <c r="T26" s="84"/>
      <c r="U26" s="74"/>
      <c r="V26" s="74"/>
      <c r="W26" s="42"/>
    </row>
    <row r="27" spans="1:35">
      <c r="A27" s="74"/>
      <c r="B27" s="92"/>
      <c r="C27" s="123"/>
      <c r="D27" s="123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84"/>
      <c r="P27" s="74"/>
      <c r="Q27" s="84"/>
      <c r="R27" s="123"/>
      <c r="S27" s="84"/>
      <c r="T27" s="84"/>
      <c r="U27" s="74"/>
      <c r="V27" s="74"/>
      <c r="W27" s="42"/>
    </row>
    <row r="28" spans="1:35">
      <c r="A28" s="74"/>
      <c r="B28" s="92"/>
      <c r="C28" s="123"/>
      <c r="D28" s="123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84"/>
      <c r="P28" s="74"/>
      <c r="Q28" s="84"/>
      <c r="R28" s="123"/>
      <c r="S28" s="84"/>
      <c r="T28" s="84"/>
      <c r="U28" s="74"/>
      <c r="V28" s="74"/>
      <c r="W28" s="42"/>
    </row>
    <row r="29" spans="1:35">
      <c r="A29" s="74"/>
      <c r="B29" s="92"/>
      <c r="C29" s="123"/>
      <c r="D29" s="123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84"/>
      <c r="P29" s="74"/>
      <c r="Q29" s="84"/>
      <c r="R29" s="123"/>
      <c r="S29" s="84"/>
      <c r="T29" s="84"/>
      <c r="U29" s="74"/>
      <c r="V29" s="74"/>
      <c r="W29" s="42"/>
    </row>
    <row r="30" spans="1:35">
      <c r="A30" s="74"/>
      <c r="B30" s="92"/>
      <c r="C30" s="123"/>
      <c r="D30" s="123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84"/>
      <c r="P30" s="74"/>
      <c r="Q30" s="84"/>
      <c r="R30" s="123"/>
      <c r="S30" s="84"/>
      <c r="T30" s="84"/>
      <c r="U30" s="74"/>
      <c r="V30" s="74"/>
      <c r="W30" s="42"/>
    </row>
    <row r="31" spans="1:35">
      <c r="A31" s="74"/>
      <c r="B31" s="92"/>
      <c r="C31" s="123"/>
      <c r="D31" s="123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84"/>
      <c r="P31" s="74"/>
      <c r="Q31" s="84"/>
      <c r="R31" s="123"/>
      <c r="S31" s="84"/>
      <c r="T31" s="84"/>
      <c r="U31" s="74"/>
      <c r="V31" s="74"/>
      <c r="W31" s="42"/>
    </row>
    <row r="32" spans="1:35">
      <c r="A32" s="74"/>
      <c r="B32" s="92"/>
      <c r="C32" s="123"/>
      <c r="D32" s="123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84"/>
      <c r="P32" s="74"/>
      <c r="Q32" s="84"/>
      <c r="R32" s="123"/>
      <c r="S32" s="84"/>
      <c r="T32" s="84"/>
      <c r="U32" s="74"/>
      <c r="V32" s="74"/>
      <c r="W32" s="42"/>
    </row>
    <row r="33" spans="1:23">
      <c r="A33" s="74"/>
      <c r="B33" s="92"/>
      <c r="C33" s="123"/>
      <c r="D33" s="123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84"/>
      <c r="P33" s="74"/>
      <c r="Q33" s="84"/>
      <c r="R33" s="123"/>
      <c r="S33" s="84"/>
      <c r="T33" s="84"/>
      <c r="U33" s="74"/>
      <c r="V33" s="74"/>
      <c r="W33" s="42"/>
    </row>
    <row r="34" spans="1:23">
      <c r="A34" s="74"/>
      <c r="B34" s="92"/>
      <c r="C34" s="123"/>
      <c r="D34" s="123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84"/>
      <c r="P34" s="74"/>
      <c r="Q34" s="84"/>
      <c r="R34" s="123"/>
      <c r="S34" s="84"/>
      <c r="T34" s="84"/>
      <c r="U34" s="74"/>
      <c r="V34" s="74"/>
      <c r="W34" s="42"/>
    </row>
    <row r="35" spans="1:23">
      <c r="A35" s="74"/>
      <c r="B35" s="92"/>
      <c r="C35" s="123"/>
      <c r="D35" s="123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84"/>
      <c r="P35" s="74"/>
      <c r="Q35" s="84"/>
      <c r="R35" s="123"/>
      <c r="S35" s="84"/>
      <c r="T35" s="84"/>
      <c r="U35" s="74"/>
      <c r="V35" s="74"/>
      <c r="W35" s="42"/>
    </row>
    <row r="36" spans="1:23">
      <c r="A36" s="74"/>
      <c r="B36" s="92"/>
      <c r="C36" s="123"/>
      <c r="D36" s="123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84"/>
      <c r="P36" s="74"/>
      <c r="Q36" s="84"/>
      <c r="R36" s="123"/>
      <c r="S36" s="84"/>
      <c r="T36" s="84"/>
      <c r="U36" s="74"/>
      <c r="V36" s="74"/>
      <c r="W36" s="42"/>
    </row>
    <row r="37" spans="1:23">
      <c r="A37" s="74"/>
      <c r="B37" s="92"/>
      <c r="C37" s="123"/>
      <c r="D37" s="123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84"/>
      <c r="P37" s="74"/>
      <c r="Q37" s="84"/>
      <c r="R37" s="123"/>
      <c r="S37" s="84"/>
      <c r="T37" s="84"/>
      <c r="U37" s="74"/>
      <c r="V37" s="74"/>
      <c r="W37" s="42"/>
    </row>
    <row r="38" spans="1:23">
      <c r="A38" s="74"/>
      <c r="B38" s="92"/>
      <c r="C38" s="123"/>
      <c r="D38" s="123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84"/>
      <c r="P38" s="74"/>
      <c r="Q38" s="84"/>
      <c r="R38" s="123"/>
      <c r="S38" s="84"/>
      <c r="T38" s="84"/>
      <c r="U38" s="74"/>
      <c r="V38" s="74"/>
      <c r="W38" s="42"/>
    </row>
    <row r="39" spans="1:23">
      <c r="A39" s="74"/>
      <c r="B39" s="92"/>
      <c r="C39" s="123"/>
      <c r="D39" s="123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84"/>
      <c r="P39" s="74"/>
      <c r="Q39" s="84"/>
      <c r="R39" s="123"/>
      <c r="S39" s="84"/>
      <c r="T39" s="84"/>
      <c r="U39" s="74"/>
      <c r="V39" s="74"/>
      <c r="W39" s="42"/>
    </row>
    <row r="40" spans="1:23">
      <c r="A40" s="74"/>
      <c r="B40" s="92"/>
      <c r="C40" s="123"/>
      <c r="D40" s="123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84"/>
      <c r="P40" s="74"/>
      <c r="Q40" s="84"/>
      <c r="R40" s="123"/>
      <c r="S40" s="84"/>
      <c r="T40" s="84"/>
      <c r="U40" s="74"/>
      <c r="V40" s="74"/>
      <c r="W40" s="42"/>
    </row>
    <row r="41" spans="1:23">
      <c r="A41" s="74"/>
      <c r="B41" s="92"/>
      <c r="C41" s="123"/>
      <c r="D41" s="12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84"/>
      <c r="P41" s="74"/>
      <c r="Q41" s="84"/>
      <c r="R41" s="123"/>
      <c r="S41" s="84"/>
      <c r="T41" s="84"/>
      <c r="U41" s="74"/>
      <c r="V41" s="74"/>
      <c r="W41" s="42"/>
    </row>
    <row r="42" spans="1:23">
      <c r="A42" s="74"/>
      <c r="B42" s="92"/>
      <c r="C42" s="123"/>
      <c r="D42" s="123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84"/>
      <c r="P42" s="74"/>
      <c r="Q42" s="84"/>
      <c r="R42" s="123"/>
      <c r="S42" s="84"/>
      <c r="T42" s="84"/>
      <c r="U42" s="74"/>
      <c r="V42" s="74"/>
      <c r="W42" s="42"/>
    </row>
    <row r="43" spans="1:23">
      <c r="A43" s="74"/>
      <c r="B43" s="92"/>
      <c r="C43" s="123"/>
      <c r="D43" s="123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84"/>
      <c r="P43" s="74"/>
      <c r="Q43" s="84"/>
      <c r="R43" s="123"/>
      <c r="S43" s="84"/>
      <c r="T43" s="84"/>
      <c r="U43" s="74"/>
      <c r="V43" s="74"/>
      <c r="W43" s="42"/>
    </row>
    <row r="44" spans="1:23">
      <c r="A44" s="74"/>
      <c r="B44" s="92"/>
      <c r="C44" s="123"/>
      <c r="D44" s="123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84"/>
      <c r="P44" s="74"/>
      <c r="Q44" s="84"/>
      <c r="R44" s="123"/>
      <c r="S44" s="84"/>
      <c r="T44" s="84"/>
      <c r="U44" s="74"/>
      <c r="V44" s="74"/>
      <c r="W44" s="42"/>
    </row>
    <row r="45" spans="1:23">
      <c r="A45" s="74"/>
      <c r="B45" s="92"/>
      <c r="C45" s="123"/>
      <c r="D45" s="123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84"/>
      <c r="P45" s="74"/>
      <c r="Q45" s="84"/>
      <c r="R45" s="123"/>
      <c r="S45" s="84"/>
      <c r="T45" s="84"/>
      <c r="U45" s="74"/>
      <c r="V45" s="74"/>
      <c r="W45" s="42"/>
    </row>
    <row r="46" spans="1:23">
      <c r="A46" s="74"/>
      <c r="B46" s="92"/>
      <c r="C46" s="123"/>
      <c r="D46" s="12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84"/>
      <c r="P46" s="74"/>
      <c r="Q46" s="84"/>
      <c r="R46" s="123"/>
      <c r="S46" s="84"/>
      <c r="T46" s="84"/>
      <c r="U46" s="74"/>
      <c r="V46" s="74"/>
      <c r="W46" s="42"/>
    </row>
    <row r="47" spans="1:23">
      <c r="A47" s="74"/>
      <c r="B47" s="92"/>
      <c r="C47" s="123"/>
      <c r="D47" s="123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84"/>
      <c r="P47" s="74"/>
      <c r="Q47" s="84"/>
      <c r="R47" s="123"/>
      <c r="S47" s="84"/>
      <c r="T47" s="84"/>
      <c r="U47" s="74"/>
      <c r="V47" s="74"/>
      <c r="W47" s="42"/>
    </row>
    <row r="48" spans="1:23">
      <c r="A48" s="74"/>
      <c r="B48" s="92"/>
      <c r="C48" s="123"/>
      <c r="D48" s="123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84"/>
      <c r="P48" s="74"/>
      <c r="Q48" s="84"/>
      <c r="R48" s="123"/>
      <c r="S48" s="84"/>
      <c r="T48" s="84"/>
      <c r="U48" s="74"/>
      <c r="V48" s="74"/>
      <c r="W48" s="42"/>
    </row>
    <row r="49" spans="1:23">
      <c r="A49" s="74"/>
      <c r="B49" s="92"/>
      <c r="C49" s="123"/>
      <c r="D49" s="123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84"/>
      <c r="P49" s="74"/>
      <c r="Q49" s="84"/>
      <c r="R49" s="123"/>
      <c r="S49" s="84"/>
      <c r="T49" s="84"/>
      <c r="U49" s="74"/>
      <c r="V49" s="74"/>
      <c r="W49" s="42"/>
    </row>
    <row r="50" spans="1:23">
      <c r="A50" s="74"/>
      <c r="B50" s="92"/>
      <c r="C50" s="123"/>
      <c r="D50" s="123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84"/>
      <c r="P50" s="74"/>
      <c r="Q50" s="84"/>
      <c r="R50" s="123"/>
      <c r="S50" s="84"/>
      <c r="T50" s="84"/>
      <c r="U50" s="74"/>
      <c r="V50" s="74"/>
      <c r="W50" s="42"/>
    </row>
    <row r="51" spans="1:23">
      <c r="A51" s="74"/>
      <c r="B51" s="92"/>
      <c r="C51" s="123"/>
      <c r="D51" s="123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84"/>
      <c r="P51" s="74"/>
      <c r="Q51" s="84"/>
      <c r="R51" s="123"/>
      <c r="S51" s="84"/>
      <c r="T51" s="84"/>
      <c r="U51" s="74"/>
      <c r="V51" s="74"/>
      <c r="W51" s="42"/>
    </row>
    <row r="52" spans="1:23">
      <c r="A52" s="74"/>
      <c r="B52" s="92"/>
      <c r="C52" s="123"/>
      <c r="D52" s="123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84"/>
      <c r="P52" s="74"/>
      <c r="Q52" s="84"/>
      <c r="R52" s="123"/>
      <c r="S52" s="84"/>
      <c r="T52" s="84"/>
      <c r="U52" s="74"/>
      <c r="V52" s="74"/>
      <c r="W52" s="42"/>
    </row>
    <row r="53" spans="1:23">
      <c r="A53" s="74"/>
      <c r="B53" s="92"/>
      <c r="C53" s="123"/>
      <c r="D53" s="123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84"/>
      <c r="P53" s="74"/>
      <c r="Q53" s="84"/>
      <c r="R53" s="123"/>
      <c r="S53" s="84"/>
      <c r="T53" s="84"/>
      <c r="U53" s="74"/>
      <c r="V53" s="74"/>
      <c r="W53" s="42"/>
    </row>
    <row r="54" spans="1:23">
      <c r="A54" s="74"/>
      <c r="B54" s="92"/>
      <c r="C54" s="123"/>
      <c r="D54" s="123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84"/>
      <c r="P54" s="74"/>
      <c r="Q54" s="84"/>
      <c r="R54" s="123"/>
      <c r="S54" s="84"/>
      <c r="T54" s="84"/>
      <c r="U54" s="74"/>
      <c r="V54" s="74"/>
      <c r="W54" s="42"/>
    </row>
    <row r="55" spans="1:23">
      <c r="A55" s="74"/>
      <c r="B55" s="92"/>
      <c r="C55" s="123"/>
      <c r="D55" s="12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84"/>
      <c r="P55" s="74"/>
      <c r="Q55" s="84"/>
      <c r="R55" s="123"/>
      <c r="S55" s="84"/>
      <c r="T55" s="84"/>
      <c r="U55" s="74"/>
      <c r="V55" s="74"/>
      <c r="W55" s="42"/>
    </row>
    <row r="56" spans="1:23">
      <c r="A56" s="74"/>
      <c r="B56" s="92"/>
      <c r="C56" s="123"/>
      <c r="D56" s="123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84"/>
      <c r="P56" s="74"/>
      <c r="Q56" s="84"/>
      <c r="R56" s="123"/>
      <c r="S56" s="84"/>
      <c r="T56" s="84"/>
      <c r="U56" s="74"/>
      <c r="V56" s="74"/>
      <c r="W56" s="42"/>
    </row>
    <row r="57" spans="1:23">
      <c r="A57" s="74"/>
      <c r="B57" s="92"/>
      <c r="C57" s="123"/>
      <c r="D57" s="123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84"/>
      <c r="P57" s="74"/>
      <c r="Q57" s="84"/>
      <c r="R57" s="123"/>
      <c r="S57" s="84"/>
      <c r="T57" s="84"/>
      <c r="U57" s="74"/>
      <c r="V57" s="74"/>
      <c r="W57" s="42"/>
    </row>
    <row r="58" spans="1:23">
      <c r="A58" s="74"/>
      <c r="B58" s="92"/>
      <c r="C58" s="123"/>
      <c r="D58" s="123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84"/>
      <c r="P58" s="74"/>
      <c r="Q58" s="84"/>
      <c r="R58" s="123"/>
      <c r="S58" s="84"/>
      <c r="T58" s="84"/>
      <c r="U58" s="74"/>
      <c r="V58" s="74"/>
      <c r="W58" s="42"/>
    </row>
    <row r="59" spans="1:23">
      <c r="A59" s="74"/>
      <c r="B59" s="92"/>
      <c r="C59" s="123"/>
      <c r="D59" s="123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84"/>
      <c r="P59" s="74"/>
      <c r="Q59" s="84"/>
      <c r="R59" s="123"/>
      <c r="S59" s="84"/>
      <c r="T59" s="84"/>
      <c r="U59" s="74"/>
      <c r="V59" s="74"/>
      <c r="W59" s="42"/>
    </row>
    <row r="60" spans="1:23">
      <c r="A60" s="74"/>
      <c r="B60" s="92"/>
      <c r="C60" s="123"/>
      <c r="D60" s="123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84"/>
      <c r="P60" s="74"/>
      <c r="Q60" s="84"/>
      <c r="R60" s="123"/>
      <c r="S60" s="84"/>
      <c r="T60" s="84"/>
      <c r="U60" s="74"/>
      <c r="V60" s="74"/>
      <c r="W60" s="42"/>
    </row>
    <row r="61" spans="1:23">
      <c r="A61" s="74"/>
      <c r="B61" s="92"/>
      <c r="C61" s="123"/>
      <c r="D61" s="123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84"/>
      <c r="P61" s="74"/>
      <c r="Q61" s="84"/>
      <c r="R61" s="123"/>
      <c r="S61" s="84"/>
      <c r="T61" s="84"/>
      <c r="U61" s="74"/>
      <c r="V61" s="74"/>
      <c r="W61" s="42"/>
    </row>
    <row r="62" spans="1:23">
      <c r="A62" s="74"/>
      <c r="B62" s="92"/>
      <c r="C62" s="123"/>
      <c r="D62" s="123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84"/>
      <c r="P62" s="74"/>
      <c r="Q62" s="84"/>
      <c r="R62" s="123"/>
      <c r="S62" s="84"/>
      <c r="T62" s="84"/>
      <c r="U62" s="74"/>
      <c r="V62" s="74"/>
      <c r="W62" s="42"/>
    </row>
    <row r="63" spans="1:23">
      <c r="A63" s="74"/>
      <c r="B63" s="92"/>
      <c r="C63" s="123"/>
      <c r="D63" s="123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84"/>
      <c r="P63" s="74"/>
      <c r="Q63" s="84"/>
      <c r="R63" s="123"/>
      <c r="S63" s="84"/>
      <c r="T63" s="84"/>
      <c r="U63" s="74"/>
      <c r="V63" s="74"/>
      <c r="W63" s="42"/>
    </row>
    <row r="64" spans="1:23">
      <c r="A64" s="74"/>
      <c r="B64" s="92"/>
      <c r="C64" s="123"/>
      <c r="D64" s="123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84"/>
      <c r="P64" s="74"/>
      <c r="Q64" s="84"/>
      <c r="R64" s="123"/>
      <c r="S64" s="84"/>
      <c r="T64" s="84"/>
      <c r="U64" s="74"/>
      <c r="V64" s="74"/>
      <c r="W64" s="42"/>
    </row>
    <row r="65" spans="1:23">
      <c r="A65" s="74"/>
      <c r="B65" s="92"/>
      <c r="C65" s="123"/>
      <c r="D65" s="123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84"/>
      <c r="P65" s="74"/>
      <c r="Q65" s="84"/>
      <c r="R65" s="123"/>
      <c r="S65" s="84"/>
      <c r="T65" s="84"/>
      <c r="U65" s="74"/>
      <c r="V65" s="74"/>
      <c r="W65" s="42"/>
    </row>
    <row r="66" spans="1:23">
      <c r="A66" s="74"/>
      <c r="B66" s="92"/>
      <c r="C66" s="123"/>
      <c r="D66" s="123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84"/>
      <c r="P66" s="74"/>
      <c r="Q66" s="84"/>
      <c r="R66" s="123"/>
      <c r="S66" s="84"/>
      <c r="T66" s="84"/>
      <c r="U66" s="74"/>
      <c r="V66" s="74"/>
      <c r="W66" s="42"/>
    </row>
    <row r="67" spans="1:23">
      <c r="A67" s="74"/>
      <c r="B67" s="92"/>
      <c r="C67" s="123"/>
      <c r="D67" s="123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84"/>
      <c r="P67" s="74"/>
      <c r="Q67" s="84"/>
      <c r="R67" s="123"/>
      <c r="S67" s="84"/>
      <c r="T67" s="84"/>
      <c r="U67" s="74"/>
      <c r="V67" s="74"/>
      <c r="W67" s="42"/>
    </row>
    <row r="68" spans="1:23">
      <c r="A68" s="74"/>
      <c r="B68" s="92"/>
      <c r="C68" s="123"/>
      <c r="D68" s="123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84"/>
      <c r="P68" s="74"/>
      <c r="Q68" s="84"/>
      <c r="R68" s="123"/>
      <c r="S68" s="84"/>
      <c r="T68" s="84"/>
      <c r="U68" s="74"/>
      <c r="V68" s="74"/>
      <c r="W68" s="42"/>
    </row>
    <row r="69" spans="1:23">
      <c r="A69" s="74"/>
      <c r="B69" s="92"/>
      <c r="C69" s="123"/>
      <c r="D69" s="123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84"/>
      <c r="P69" s="74"/>
      <c r="Q69" s="84"/>
      <c r="R69" s="123"/>
      <c r="S69" s="84"/>
      <c r="T69" s="84"/>
      <c r="U69" s="74"/>
      <c r="V69" s="74"/>
      <c r="W69" s="42"/>
    </row>
    <row r="70" spans="1:23">
      <c r="A70" s="74"/>
      <c r="B70" s="92"/>
      <c r="C70" s="123"/>
      <c r="D70" s="123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84"/>
      <c r="P70" s="74"/>
      <c r="Q70" s="84"/>
      <c r="R70" s="123"/>
      <c r="S70" s="84"/>
      <c r="T70" s="84"/>
      <c r="U70" s="74"/>
      <c r="V70" s="74"/>
      <c r="W70" s="42"/>
    </row>
    <row r="71" spans="1:23">
      <c r="A71" s="74"/>
      <c r="B71" s="92"/>
      <c r="C71" s="123"/>
      <c r="D71" s="123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84"/>
      <c r="P71" s="74"/>
      <c r="Q71" s="84"/>
      <c r="R71" s="123"/>
      <c r="S71" s="84"/>
      <c r="T71" s="84"/>
      <c r="U71" s="74"/>
      <c r="V71" s="74"/>
      <c r="W71" s="42"/>
    </row>
    <row r="72" spans="1:23">
      <c r="A72" s="74"/>
      <c r="B72" s="92"/>
      <c r="C72" s="123"/>
      <c r="D72" s="123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84"/>
      <c r="P72" s="74"/>
      <c r="Q72" s="84"/>
      <c r="R72" s="123"/>
      <c r="S72" s="84"/>
      <c r="T72" s="84"/>
      <c r="U72" s="74"/>
      <c r="V72" s="74"/>
      <c r="W72" s="42"/>
    </row>
    <row r="73" spans="1:23">
      <c r="A73" s="74"/>
      <c r="B73" s="92"/>
      <c r="C73" s="123"/>
      <c r="D73" s="123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84"/>
      <c r="P73" s="74"/>
      <c r="Q73" s="84"/>
      <c r="R73" s="123"/>
      <c r="S73" s="84"/>
      <c r="T73" s="84"/>
      <c r="U73" s="74"/>
      <c r="V73" s="74"/>
      <c r="W73" s="42"/>
    </row>
    <row r="74" spans="1:23">
      <c r="A74" s="74"/>
      <c r="B74" s="92"/>
      <c r="C74" s="123"/>
      <c r="D74" s="123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84"/>
      <c r="P74" s="74"/>
      <c r="Q74" s="84"/>
      <c r="R74" s="123"/>
      <c r="S74" s="84"/>
      <c r="T74" s="84"/>
      <c r="U74" s="74"/>
      <c r="V74" s="74"/>
      <c r="W74" s="42"/>
    </row>
    <row r="75" spans="1:23">
      <c r="A75" s="74"/>
      <c r="B75" s="92"/>
      <c r="C75" s="123"/>
      <c r="D75" s="123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84"/>
      <c r="P75" s="74"/>
      <c r="Q75" s="84"/>
      <c r="R75" s="123"/>
      <c r="S75" s="84"/>
      <c r="T75" s="84"/>
      <c r="U75" s="74"/>
      <c r="V75" s="74"/>
      <c r="W75" s="42"/>
    </row>
    <row r="76" spans="1:23">
      <c r="A76" s="74"/>
      <c r="B76" s="92"/>
      <c r="C76" s="123"/>
      <c r="D76" s="123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84"/>
      <c r="P76" s="74"/>
      <c r="Q76" s="84"/>
      <c r="R76" s="123"/>
      <c r="S76" s="84"/>
      <c r="T76" s="84"/>
      <c r="U76" s="74"/>
      <c r="V76" s="74"/>
      <c r="W76" s="42"/>
    </row>
    <row r="77" spans="1:23">
      <c r="A77" s="74"/>
      <c r="B77" s="92"/>
      <c r="C77" s="123"/>
      <c r="D77" s="123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84"/>
      <c r="P77" s="74"/>
      <c r="Q77" s="84"/>
      <c r="R77" s="123"/>
      <c r="S77" s="84"/>
      <c r="T77" s="84"/>
      <c r="U77" s="74"/>
      <c r="V77" s="74"/>
      <c r="W77" s="42"/>
    </row>
    <row r="78" spans="1:23">
      <c r="A78" s="74"/>
      <c r="B78" s="92"/>
      <c r="C78" s="123"/>
      <c r="D78" s="123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84"/>
      <c r="P78" s="74"/>
      <c r="Q78" s="84"/>
      <c r="R78" s="123"/>
      <c r="S78" s="84"/>
      <c r="T78" s="84"/>
      <c r="U78" s="74"/>
      <c r="V78" s="74"/>
      <c r="W78" s="42"/>
    </row>
    <row r="79" spans="1:23">
      <c r="A79" s="74"/>
      <c r="B79" s="92"/>
      <c r="C79" s="123"/>
      <c r="D79" s="123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84"/>
      <c r="P79" s="74"/>
      <c r="Q79" s="84"/>
      <c r="R79" s="123"/>
      <c r="S79" s="84"/>
      <c r="T79" s="84"/>
      <c r="U79" s="74"/>
      <c r="V79" s="74"/>
      <c r="W79" s="42"/>
    </row>
    <row r="80" spans="1:23">
      <c r="A80" s="74"/>
      <c r="B80" s="92"/>
      <c r="C80" s="123"/>
      <c r="D80" s="123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84"/>
      <c r="P80" s="74"/>
      <c r="Q80" s="84"/>
      <c r="R80" s="123"/>
      <c r="S80" s="84"/>
      <c r="T80" s="84"/>
      <c r="U80" s="74"/>
      <c r="V80" s="74"/>
      <c r="W80" s="42"/>
    </row>
    <row r="81" spans="1:23">
      <c r="A81" s="74"/>
      <c r="B81" s="92"/>
      <c r="C81" s="123"/>
      <c r="D81" s="123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84"/>
      <c r="P81" s="74"/>
      <c r="Q81" s="84"/>
      <c r="R81" s="123"/>
      <c r="S81" s="84"/>
      <c r="T81" s="84"/>
      <c r="U81" s="74"/>
      <c r="V81" s="74"/>
      <c r="W81" s="42"/>
    </row>
    <row r="82" spans="1:23">
      <c r="A82" s="74"/>
      <c r="B82" s="92"/>
      <c r="C82" s="123"/>
      <c r="D82" s="123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84"/>
      <c r="P82" s="74"/>
      <c r="Q82" s="84"/>
      <c r="R82" s="123"/>
      <c r="S82" s="84"/>
      <c r="T82" s="84"/>
      <c r="U82" s="74"/>
      <c r="V82" s="74"/>
      <c r="W82" s="42"/>
    </row>
    <row r="83" spans="1:23">
      <c r="A83" s="74"/>
      <c r="B83" s="92"/>
      <c r="C83" s="123"/>
      <c r="D83" s="123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84"/>
      <c r="P83" s="74"/>
      <c r="Q83" s="84"/>
      <c r="R83" s="123"/>
      <c r="S83" s="84"/>
      <c r="T83" s="84"/>
      <c r="U83" s="74"/>
      <c r="V83" s="74"/>
      <c r="W83" s="42"/>
    </row>
    <row r="84" spans="1:23">
      <c r="A84" s="74"/>
      <c r="B84" s="92"/>
      <c r="C84" s="123"/>
      <c r="D84" s="123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84"/>
      <c r="P84" s="74"/>
      <c r="Q84" s="84"/>
      <c r="R84" s="123"/>
      <c r="S84" s="84"/>
      <c r="T84" s="84"/>
      <c r="U84" s="74"/>
      <c r="V84" s="74"/>
      <c r="W84" s="42"/>
    </row>
    <row r="85" spans="1:23">
      <c r="A85" s="74"/>
      <c r="B85" s="92"/>
      <c r="C85" s="123"/>
      <c r="D85" s="123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84"/>
      <c r="P85" s="74"/>
      <c r="Q85" s="84"/>
      <c r="R85" s="123"/>
      <c r="S85" s="84"/>
      <c r="T85" s="84"/>
      <c r="U85" s="74"/>
      <c r="V85" s="74"/>
      <c r="W85" s="42"/>
    </row>
    <row r="86" spans="1:23">
      <c r="A86" s="74"/>
      <c r="B86" s="92"/>
      <c r="C86" s="123"/>
      <c r="D86" s="123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84"/>
      <c r="P86" s="74"/>
      <c r="Q86" s="84"/>
      <c r="R86" s="123"/>
      <c r="S86" s="84"/>
      <c r="T86" s="84"/>
      <c r="U86" s="74"/>
      <c r="V86" s="74"/>
      <c r="W86" s="42"/>
    </row>
    <row r="87" spans="1:23">
      <c r="A87" s="74"/>
      <c r="B87" s="92"/>
      <c r="C87" s="123"/>
      <c r="D87" s="123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84"/>
      <c r="P87" s="74"/>
      <c r="Q87" s="84"/>
      <c r="R87" s="123"/>
      <c r="S87" s="84"/>
      <c r="T87" s="84"/>
      <c r="U87" s="74"/>
      <c r="V87" s="74"/>
      <c r="W87" s="42"/>
    </row>
    <row r="88" spans="1:23">
      <c r="A88" s="74"/>
      <c r="B88" s="92"/>
      <c r="C88" s="123"/>
      <c r="D88" s="123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84"/>
      <c r="P88" s="74"/>
      <c r="Q88" s="84"/>
      <c r="R88" s="123"/>
      <c r="S88" s="84"/>
      <c r="T88" s="84"/>
      <c r="U88" s="74"/>
      <c r="V88" s="74"/>
      <c r="W88" s="42"/>
    </row>
    <row r="89" spans="1:23">
      <c r="A89" s="74"/>
      <c r="B89" s="92"/>
      <c r="C89" s="123"/>
      <c r="D89" s="123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84"/>
      <c r="P89" s="74"/>
      <c r="Q89" s="84"/>
      <c r="R89" s="123"/>
      <c r="S89" s="84"/>
      <c r="T89" s="84"/>
      <c r="U89" s="74"/>
      <c r="V89" s="74"/>
      <c r="W89" s="42"/>
    </row>
    <row r="90" spans="1:23">
      <c r="A90" s="74"/>
      <c r="B90" s="92"/>
      <c r="C90" s="123"/>
      <c r="D90" s="123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84"/>
      <c r="P90" s="74"/>
      <c r="Q90" s="84"/>
      <c r="R90" s="123"/>
      <c r="S90" s="84"/>
      <c r="T90" s="84"/>
      <c r="U90" s="74"/>
      <c r="V90" s="74"/>
      <c r="W90" s="42"/>
    </row>
    <row r="91" spans="1:23">
      <c r="A91" s="74"/>
      <c r="B91" s="92"/>
      <c r="C91" s="123"/>
      <c r="D91" s="123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84"/>
      <c r="P91" s="74"/>
      <c r="Q91" s="84"/>
      <c r="R91" s="123"/>
      <c r="S91" s="84"/>
      <c r="T91" s="84"/>
      <c r="U91" s="74"/>
      <c r="V91" s="74"/>
      <c r="W91" s="42"/>
    </row>
    <row r="92" spans="1:23">
      <c r="A92" s="74"/>
      <c r="B92" s="92"/>
      <c r="C92" s="123"/>
      <c r="D92" s="123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84"/>
      <c r="P92" s="74"/>
      <c r="Q92" s="84"/>
      <c r="R92" s="123"/>
      <c r="S92" s="84"/>
      <c r="T92" s="84"/>
      <c r="U92" s="74"/>
      <c r="V92" s="74"/>
      <c r="W92" s="42"/>
    </row>
    <row r="93" spans="1:23">
      <c r="A93" s="74"/>
      <c r="B93" s="92"/>
      <c r="C93" s="123"/>
      <c r="D93" s="123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84"/>
      <c r="P93" s="74"/>
      <c r="Q93" s="84"/>
      <c r="R93" s="123"/>
      <c r="S93" s="84"/>
      <c r="T93" s="84"/>
      <c r="U93" s="74"/>
      <c r="V93" s="74"/>
      <c r="W93" s="42"/>
    </row>
    <row r="94" spans="1:23">
      <c r="A94" s="74"/>
      <c r="B94" s="92"/>
      <c r="C94" s="123"/>
      <c r="D94" s="123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84"/>
      <c r="P94" s="74"/>
      <c r="Q94" s="84"/>
      <c r="R94" s="123"/>
      <c r="S94" s="84"/>
      <c r="T94" s="84"/>
      <c r="U94" s="74"/>
      <c r="V94" s="74"/>
      <c r="W94" s="42"/>
    </row>
    <row r="95" spans="1:23">
      <c r="A95" s="74"/>
      <c r="B95" s="92"/>
      <c r="C95" s="123"/>
      <c r="D95" s="123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84"/>
      <c r="P95" s="74"/>
      <c r="Q95" s="84"/>
      <c r="R95" s="123"/>
      <c r="S95" s="84"/>
      <c r="T95" s="84"/>
      <c r="U95" s="74"/>
      <c r="V95" s="74"/>
      <c r="W95" s="42"/>
    </row>
    <row r="96" spans="1:23">
      <c r="A96" s="74"/>
      <c r="B96" s="92"/>
      <c r="C96" s="123"/>
      <c r="D96" s="123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84"/>
      <c r="P96" s="74"/>
      <c r="Q96" s="84"/>
      <c r="R96" s="123"/>
      <c r="S96" s="84"/>
      <c r="T96" s="84"/>
      <c r="U96" s="74"/>
      <c r="V96" s="74"/>
      <c r="W96" s="42"/>
    </row>
    <row r="97" spans="1:23">
      <c r="A97" s="74"/>
      <c r="B97" s="92"/>
      <c r="C97" s="123"/>
      <c r="D97" s="123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84"/>
      <c r="P97" s="74"/>
      <c r="Q97" s="84"/>
      <c r="R97" s="123"/>
      <c r="S97" s="84"/>
      <c r="T97" s="84"/>
      <c r="U97" s="74"/>
      <c r="V97" s="74"/>
      <c r="W97" s="42"/>
    </row>
    <row r="98" spans="1:23">
      <c r="A98" s="74"/>
      <c r="B98" s="92"/>
      <c r="C98" s="123"/>
      <c r="D98" s="123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84"/>
      <c r="P98" s="74"/>
      <c r="Q98" s="84"/>
      <c r="R98" s="123"/>
      <c r="S98" s="84"/>
      <c r="T98" s="84"/>
      <c r="U98" s="74"/>
      <c r="V98" s="74"/>
      <c r="W98" s="42"/>
    </row>
    <row r="99" spans="1:23">
      <c r="A99" s="74"/>
      <c r="B99" s="92"/>
      <c r="C99" s="123"/>
      <c r="D99" s="123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84"/>
      <c r="P99" s="74"/>
      <c r="Q99" s="84"/>
      <c r="R99" s="123"/>
      <c r="S99" s="84"/>
      <c r="T99" s="84"/>
      <c r="U99" s="74"/>
      <c r="V99" s="74"/>
      <c r="W99" s="42"/>
    </row>
    <row r="100" spans="1:23">
      <c r="A100" s="74"/>
      <c r="B100" s="92"/>
      <c r="C100" s="123"/>
      <c r="D100" s="123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84"/>
      <c r="P100" s="74"/>
      <c r="Q100" s="84"/>
      <c r="R100" s="123"/>
      <c r="S100" s="84"/>
      <c r="T100" s="84"/>
      <c r="U100" s="74"/>
      <c r="V100" s="74"/>
      <c r="W100" s="42"/>
    </row>
    <row r="101" spans="1:23">
      <c r="A101" s="74"/>
      <c r="B101" s="92"/>
      <c r="C101" s="123"/>
      <c r="D101" s="123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84"/>
      <c r="P101" s="74"/>
      <c r="Q101" s="84"/>
      <c r="R101" s="123"/>
      <c r="S101" s="84"/>
      <c r="T101" s="84"/>
      <c r="U101" s="74"/>
      <c r="V101" s="74"/>
      <c r="W101" s="42"/>
    </row>
    <row r="102" spans="1:23">
      <c r="A102" s="74"/>
      <c r="B102" s="92"/>
      <c r="C102" s="123"/>
      <c r="D102" s="123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84"/>
      <c r="P102" s="74"/>
      <c r="Q102" s="84"/>
      <c r="R102" s="123"/>
      <c r="S102" s="84"/>
      <c r="T102" s="84"/>
      <c r="U102" s="74"/>
      <c r="V102" s="74"/>
      <c r="W102" s="42"/>
    </row>
    <row r="103" spans="1:23">
      <c r="A103" s="74"/>
      <c r="B103" s="92"/>
      <c r="C103" s="123"/>
      <c r="D103" s="123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84"/>
      <c r="P103" s="74"/>
      <c r="Q103" s="84"/>
      <c r="R103" s="123"/>
      <c r="S103" s="84"/>
      <c r="T103" s="84"/>
      <c r="U103" s="74"/>
      <c r="V103" s="74"/>
      <c r="W103" s="42"/>
    </row>
    <row r="104" spans="1:23">
      <c r="A104" s="74"/>
      <c r="B104" s="92"/>
      <c r="C104" s="123"/>
      <c r="D104" s="123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84"/>
      <c r="P104" s="74"/>
      <c r="Q104" s="84"/>
      <c r="R104" s="123"/>
      <c r="S104" s="84"/>
      <c r="T104" s="84"/>
      <c r="U104" s="74"/>
      <c r="V104" s="74"/>
      <c r="W104" s="42"/>
    </row>
    <row r="105" spans="1:23">
      <c r="A105" s="74"/>
      <c r="B105" s="92"/>
      <c r="C105" s="123"/>
      <c r="D105" s="123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84"/>
      <c r="P105" s="74"/>
      <c r="Q105" s="84"/>
      <c r="R105" s="123"/>
      <c r="S105" s="84"/>
      <c r="T105" s="84"/>
      <c r="U105" s="74"/>
      <c r="V105" s="74"/>
      <c r="W105" s="42"/>
    </row>
    <row r="106" spans="1:23">
      <c r="A106" s="74"/>
      <c r="B106" s="92"/>
      <c r="C106" s="123"/>
      <c r="D106" s="123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84"/>
      <c r="P106" s="74"/>
      <c r="Q106" s="84"/>
      <c r="R106" s="123"/>
      <c r="S106" s="84"/>
      <c r="T106" s="84"/>
      <c r="U106" s="74"/>
      <c r="V106" s="74"/>
      <c r="W106" s="42"/>
    </row>
    <row r="107" spans="1:23">
      <c r="A107" s="74"/>
      <c r="B107" s="92"/>
      <c r="C107" s="123"/>
      <c r="D107" s="123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84"/>
      <c r="P107" s="74"/>
      <c r="Q107" s="84"/>
      <c r="R107" s="123"/>
      <c r="S107" s="84"/>
      <c r="T107" s="84"/>
      <c r="U107" s="74"/>
      <c r="V107" s="74"/>
      <c r="W107" s="42"/>
    </row>
    <row r="108" spans="1:23">
      <c r="A108" s="74"/>
      <c r="B108" s="92"/>
      <c r="C108" s="123"/>
      <c r="D108" s="123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84"/>
      <c r="P108" s="74"/>
      <c r="Q108" s="84"/>
      <c r="R108" s="123"/>
      <c r="S108" s="84"/>
      <c r="T108" s="84"/>
      <c r="U108" s="74"/>
      <c r="V108" s="74"/>
      <c r="W108" s="42"/>
    </row>
    <row r="109" spans="1:23">
      <c r="A109" s="74"/>
      <c r="B109" s="92"/>
      <c r="C109" s="123"/>
      <c r="D109" s="123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84"/>
      <c r="P109" s="74"/>
      <c r="Q109" s="84"/>
      <c r="R109" s="123"/>
      <c r="S109" s="84"/>
      <c r="T109" s="84"/>
      <c r="U109" s="74"/>
      <c r="V109" s="74"/>
      <c r="W109" s="42"/>
    </row>
    <row r="110" spans="1:23">
      <c r="A110" s="74"/>
      <c r="B110" s="92"/>
      <c r="C110" s="123"/>
      <c r="D110" s="123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84"/>
      <c r="P110" s="74"/>
      <c r="Q110" s="84"/>
      <c r="R110" s="123"/>
      <c r="S110" s="84"/>
      <c r="T110" s="84"/>
      <c r="U110" s="74"/>
      <c r="V110" s="74"/>
      <c r="W110" s="42"/>
    </row>
    <row r="111" spans="1:23">
      <c r="A111" s="74"/>
      <c r="B111" s="92"/>
      <c r="C111" s="123"/>
      <c r="D111" s="123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84"/>
      <c r="P111" s="74"/>
      <c r="Q111" s="84"/>
      <c r="R111" s="123"/>
      <c r="S111" s="84"/>
      <c r="T111" s="84"/>
      <c r="U111" s="74"/>
      <c r="V111" s="74"/>
      <c r="W111" s="42"/>
    </row>
    <row r="112" spans="1:23">
      <c r="A112" s="74"/>
      <c r="B112" s="92"/>
      <c r="C112" s="123"/>
      <c r="D112" s="123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84"/>
      <c r="P112" s="74"/>
      <c r="Q112" s="84"/>
      <c r="R112" s="123"/>
      <c r="S112" s="84"/>
      <c r="T112" s="84"/>
      <c r="U112" s="74"/>
      <c r="V112" s="74"/>
      <c r="W112" s="42"/>
    </row>
    <row r="113" spans="1:23">
      <c r="A113" s="74"/>
      <c r="B113" s="92"/>
      <c r="C113" s="123"/>
      <c r="D113" s="123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84"/>
      <c r="P113" s="74"/>
      <c r="Q113" s="84"/>
      <c r="R113" s="123"/>
      <c r="S113" s="84"/>
      <c r="T113" s="84"/>
      <c r="U113" s="74"/>
      <c r="V113" s="74"/>
      <c r="W113" s="42"/>
    </row>
    <row r="114" spans="1:23">
      <c r="A114" s="74"/>
      <c r="B114" s="92"/>
      <c r="C114" s="123"/>
      <c r="D114" s="123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84"/>
      <c r="P114" s="74"/>
      <c r="Q114" s="84"/>
      <c r="R114" s="123"/>
      <c r="S114" s="84"/>
      <c r="T114" s="84"/>
      <c r="U114" s="74"/>
      <c r="V114" s="74"/>
      <c r="W114" s="42"/>
    </row>
    <row r="115" spans="1:23">
      <c r="A115" s="74"/>
      <c r="B115" s="92"/>
      <c r="C115" s="123"/>
      <c r="D115" s="123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84"/>
      <c r="P115" s="74"/>
      <c r="Q115" s="84"/>
      <c r="R115" s="123"/>
      <c r="S115" s="84"/>
      <c r="T115" s="84"/>
      <c r="U115" s="74"/>
      <c r="V115" s="74"/>
      <c r="W115" s="42"/>
    </row>
    <row r="116" spans="1:23">
      <c r="A116" s="74"/>
      <c r="B116" s="92"/>
      <c r="C116" s="123"/>
      <c r="D116" s="123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84"/>
      <c r="P116" s="74"/>
      <c r="Q116" s="84"/>
      <c r="R116" s="123"/>
      <c r="S116" s="84"/>
      <c r="T116" s="84"/>
      <c r="U116" s="74"/>
      <c r="V116" s="74"/>
      <c r="W116" s="42"/>
    </row>
    <row r="117" spans="1:23">
      <c r="A117" s="74"/>
      <c r="B117" s="92"/>
      <c r="C117" s="123"/>
      <c r="D117" s="123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84"/>
      <c r="P117" s="74"/>
      <c r="Q117" s="84"/>
      <c r="R117" s="123"/>
      <c r="S117" s="84"/>
      <c r="T117" s="84"/>
      <c r="U117" s="74"/>
      <c r="V117" s="74"/>
      <c r="W117" s="42"/>
    </row>
    <row r="118" spans="1:23">
      <c r="A118" s="74"/>
      <c r="B118" s="92"/>
      <c r="C118" s="123"/>
      <c r="D118" s="123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84"/>
      <c r="P118" s="74"/>
      <c r="Q118" s="84"/>
      <c r="R118" s="123"/>
      <c r="S118" s="84"/>
      <c r="T118" s="84"/>
      <c r="U118" s="74"/>
      <c r="V118" s="74"/>
      <c r="W118" s="42"/>
    </row>
    <row r="119" spans="1:23">
      <c r="A119" s="74"/>
      <c r="B119" s="92"/>
      <c r="C119" s="123"/>
      <c r="D119" s="123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84"/>
      <c r="P119" s="74"/>
      <c r="Q119" s="84"/>
      <c r="R119" s="123"/>
      <c r="S119" s="84"/>
      <c r="T119" s="84"/>
      <c r="U119" s="74"/>
      <c r="V119" s="74"/>
      <c r="W119" s="42"/>
    </row>
    <row r="120" spans="1:23">
      <c r="A120" s="74"/>
      <c r="B120" s="92"/>
      <c r="C120" s="123"/>
      <c r="D120" s="123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84"/>
      <c r="P120" s="74"/>
      <c r="Q120" s="84"/>
      <c r="R120" s="123"/>
      <c r="S120" s="84"/>
      <c r="T120" s="84"/>
      <c r="U120" s="74"/>
      <c r="V120" s="74"/>
      <c r="W120" s="42"/>
    </row>
    <row r="121" spans="1:23">
      <c r="A121" s="74"/>
      <c r="B121" s="92"/>
      <c r="C121" s="123"/>
      <c r="D121" s="123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84"/>
      <c r="P121" s="74"/>
      <c r="Q121" s="84"/>
      <c r="R121" s="123"/>
      <c r="S121" s="84"/>
      <c r="T121" s="84"/>
      <c r="U121" s="74"/>
      <c r="V121" s="74"/>
      <c r="W121" s="42"/>
    </row>
    <row r="122" spans="1:23">
      <c r="A122" s="74"/>
      <c r="B122" s="92"/>
      <c r="C122" s="123"/>
      <c r="D122" s="123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84"/>
      <c r="P122" s="74"/>
      <c r="Q122" s="84"/>
      <c r="R122" s="123"/>
      <c r="S122" s="84"/>
      <c r="T122" s="84"/>
      <c r="U122" s="74"/>
      <c r="V122" s="74"/>
      <c r="W122" s="42"/>
    </row>
    <row r="123" spans="1:23">
      <c r="A123" s="74"/>
      <c r="B123" s="92"/>
      <c r="C123" s="123"/>
      <c r="D123" s="123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84"/>
      <c r="P123" s="74"/>
      <c r="Q123" s="84"/>
      <c r="R123" s="123"/>
      <c r="S123" s="84"/>
      <c r="T123" s="84"/>
      <c r="U123" s="74"/>
      <c r="V123" s="74"/>
      <c r="W123" s="42"/>
    </row>
    <row r="124" spans="1:23">
      <c r="A124" s="74"/>
      <c r="B124" s="92"/>
      <c r="C124" s="123"/>
      <c r="D124" s="123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84"/>
      <c r="P124" s="74"/>
      <c r="Q124" s="84"/>
      <c r="R124" s="123"/>
      <c r="S124" s="84"/>
      <c r="T124" s="84"/>
      <c r="U124" s="74"/>
      <c r="V124" s="74"/>
      <c r="W124" s="42"/>
    </row>
    <row r="125" spans="1:23">
      <c r="A125" s="74"/>
      <c r="B125" s="92"/>
      <c r="C125" s="123"/>
      <c r="D125" s="123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84"/>
      <c r="P125" s="74"/>
      <c r="Q125" s="84"/>
      <c r="R125" s="123"/>
      <c r="S125" s="84"/>
      <c r="T125" s="84"/>
      <c r="U125" s="74"/>
      <c r="V125" s="74"/>
      <c r="W125" s="42"/>
    </row>
    <row r="126" spans="1:23">
      <c r="A126" s="74"/>
      <c r="B126" s="92"/>
      <c r="C126" s="123"/>
      <c r="D126" s="123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84"/>
      <c r="P126" s="74"/>
      <c r="Q126" s="84"/>
      <c r="R126" s="123"/>
      <c r="S126" s="84"/>
      <c r="T126" s="84"/>
      <c r="U126" s="74"/>
      <c r="V126" s="74"/>
      <c r="W126" s="42"/>
    </row>
    <row r="127" spans="1:23">
      <c r="A127" s="74"/>
      <c r="B127" s="92"/>
      <c r="C127" s="123"/>
      <c r="D127" s="123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84"/>
      <c r="P127" s="74"/>
      <c r="Q127" s="84"/>
      <c r="R127" s="123"/>
      <c r="S127" s="84"/>
      <c r="T127" s="84"/>
      <c r="U127" s="74"/>
      <c r="V127" s="74"/>
      <c r="W127" s="42"/>
    </row>
    <row r="128" spans="1:23">
      <c r="A128" s="74"/>
      <c r="B128" s="92"/>
      <c r="C128" s="123"/>
      <c r="D128" s="123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84"/>
      <c r="P128" s="74"/>
      <c r="Q128" s="84"/>
      <c r="R128" s="123"/>
      <c r="S128" s="84"/>
      <c r="T128" s="84"/>
      <c r="U128" s="74"/>
      <c r="V128" s="74"/>
      <c r="W128" s="42"/>
    </row>
    <row r="129" spans="1:23">
      <c r="A129" s="74"/>
      <c r="B129" s="92"/>
      <c r="C129" s="123"/>
      <c r="D129" s="123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84"/>
      <c r="P129" s="74"/>
      <c r="Q129" s="84"/>
      <c r="R129" s="123"/>
      <c r="S129" s="84"/>
      <c r="T129" s="84"/>
      <c r="U129" s="74"/>
      <c r="V129" s="74"/>
      <c r="W129" s="42"/>
    </row>
    <row r="130" spans="1:23">
      <c r="A130" s="74"/>
      <c r="B130" s="92"/>
      <c r="C130" s="123"/>
      <c r="D130" s="123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84"/>
      <c r="P130" s="74"/>
      <c r="Q130" s="84"/>
      <c r="R130" s="123"/>
      <c r="S130" s="84"/>
      <c r="T130" s="84"/>
      <c r="U130" s="74"/>
      <c r="V130" s="74"/>
      <c r="W130" s="42"/>
    </row>
    <row r="131" spans="1:23">
      <c r="A131" s="74"/>
      <c r="B131" s="92"/>
      <c r="C131" s="123"/>
      <c r="D131" s="123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84"/>
      <c r="P131" s="74"/>
      <c r="Q131" s="84"/>
      <c r="R131" s="123"/>
      <c r="S131" s="84"/>
      <c r="T131" s="84"/>
      <c r="U131" s="74"/>
      <c r="V131" s="74"/>
      <c r="W131" s="42"/>
    </row>
    <row r="132" spans="1:23">
      <c r="A132" s="74"/>
      <c r="B132" s="92"/>
      <c r="C132" s="123"/>
      <c r="D132" s="123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84"/>
      <c r="P132" s="74"/>
      <c r="Q132" s="84"/>
      <c r="R132" s="123"/>
      <c r="S132" s="84"/>
      <c r="T132" s="84"/>
      <c r="U132" s="74"/>
      <c r="V132" s="74"/>
      <c r="W132" s="42"/>
    </row>
    <row r="133" spans="1:23">
      <c r="A133" s="74"/>
      <c r="B133" s="92"/>
      <c r="C133" s="123"/>
      <c r="D133" s="123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84"/>
      <c r="P133" s="74"/>
      <c r="Q133" s="84"/>
      <c r="R133" s="123"/>
      <c r="S133" s="84"/>
      <c r="T133" s="84"/>
      <c r="U133" s="74"/>
      <c r="V133" s="74"/>
      <c r="W133" s="42"/>
    </row>
    <row r="134" spans="1:23">
      <c r="A134" s="74"/>
      <c r="B134" s="92"/>
      <c r="C134" s="123"/>
      <c r="D134" s="123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84"/>
      <c r="P134" s="74"/>
      <c r="Q134" s="84"/>
      <c r="R134" s="123"/>
      <c r="S134" s="84"/>
      <c r="T134" s="84"/>
      <c r="U134" s="74"/>
      <c r="V134" s="74"/>
      <c r="W134" s="42"/>
    </row>
    <row r="135" spans="1:23">
      <c r="A135" s="74"/>
      <c r="B135" s="92"/>
      <c r="C135" s="123"/>
      <c r="D135" s="123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84"/>
      <c r="P135" s="74"/>
      <c r="Q135" s="84"/>
      <c r="R135" s="123"/>
      <c r="S135" s="84"/>
      <c r="T135" s="84"/>
      <c r="U135" s="74"/>
      <c r="V135" s="74"/>
      <c r="W135" s="42"/>
    </row>
    <row r="136" spans="1:23">
      <c r="A136" s="74"/>
      <c r="B136" s="92"/>
      <c r="C136" s="123"/>
      <c r="D136" s="123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84"/>
      <c r="P136" s="74"/>
      <c r="Q136" s="84"/>
      <c r="R136" s="123"/>
      <c r="S136" s="84"/>
      <c r="T136" s="84"/>
      <c r="U136" s="74"/>
      <c r="V136" s="74"/>
      <c r="W136" s="42"/>
    </row>
    <row r="137" spans="1:23">
      <c r="A137" s="74"/>
      <c r="B137" s="92"/>
      <c r="C137" s="123"/>
      <c r="D137" s="123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84"/>
      <c r="P137" s="74"/>
      <c r="Q137" s="84"/>
      <c r="R137" s="123"/>
      <c r="S137" s="84"/>
      <c r="T137" s="84"/>
      <c r="U137" s="74"/>
      <c r="V137" s="74"/>
      <c r="W137" s="42"/>
    </row>
    <row r="138" spans="1:23">
      <c r="A138" s="74"/>
      <c r="B138" s="92"/>
      <c r="C138" s="123"/>
      <c r="D138" s="123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84"/>
      <c r="P138" s="74"/>
      <c r="Q138" s="84"/>
      <c r="R138" s="123"/>
      <c r="S138" s="84"/>
      <c r="T138" s="84"/>
      <c r="U138" s="74"/>
      <c r="V138" s="74"/>
      <c r="W138" s="42"/>
    </row>
    <row r="139" spans="1:23">
      <c r="A139" s="74"/>
      <c r="B139" s="92"/>
      <c r="C139" s="123"/>
      <c r="D139" s="123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84"/>
      <c r="P139" s="74"/>
      <c r="Q139" s="84"/>
      <c r="R139" s="123"/>
      <c r="S139" s="84"/>
      <c r="T139" s="84"/>
      <c r="U139" s="74"/>
      <c r="V139" s="74"/>
      <c r="W139" s="42"/>
    </row>
    <row r="140" spans="1:23">
      <c r="A140" s="74"/>
      <c r="B140" s="92"/>
      <c r="C140" s="123"/>
      <c r="D140" s="123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84"/>
      <c r="P140" s="74"/>
      <c r="Q140" s="84"/>
      <c r="R140" s="123"/>
      <c r="S140" s="84"/>
      <c r="T140" s="84"/>
      <c r="U140" s="74"/>
      <c r="V140" s="74"/>
      <c r="W140" s="42"/>
    </row>
    <row r="141" spans="1:23">
      <c r="A141" s="74"/>
      <c r="B141" s="92"/>
      <c r="C141" s="123"/>
      <c r="D141" s="123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84"/>
      <c r="P141" s="74"/>
      <c r="Q141" s="84"/>
      <c r="R141" s="123"/>
      <c r="S141" s="84"/>
      <c r="T141" s="84"/>
      <c r="U141" s="74"/>
      <c r="V141" s="74"/>
      <c r="W141" s="42"/>
    </row>
    <row r="142" spans="1:23">
      <c r="A142" s="74"/>
      <c r="B142" s="92"/>
      <c r="C142" s="123"/>
      <c r="D142" s="123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84"/>
      <c r="P142" s="74"/>
      <c r="Q142" s="84"/>
      <c r="R142" s="123"/>
      <c r="S142" s="84"/>
      <c r="T142" s="84"/>
      <c r="U142" s="74"/>
      <c r="V142" s="74"/>
      <c r="W142" s="42"/>
    </row>
    <row r="143" spans="1:23">
      <c r="A143" s="74"/>
      <c r="B143" s="92"/>
      <c r="C143" s="123"/>
      <c r="D143" s="123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84"/>
      <c r="P143" s="74"/>
      <c r="Q143" s="84"/>
      <c r="R143" s="123"/>
      <c r="S143" s="84"/>
      <c r="T143" s="84"/>
      <c r="U143" s="74"/>
      <c r="V143" s="74"/>
      <c r="W143" s="42"/>
    </row>
    <row r="144" spans="1:23">
      <c r="A144" s="74"/>
      <c r="B144" s="92"/>
      <c r="C144" s="123"/>
      <c r="D144" s="123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84"/>
      <c r="P144" s="74"/>
      <c r="Q144" s="84"/>
      <c r="R144" s="123"/>
      <c r="S144" s="84"/>
      <c r="T144" s="84"/>
      <c r="U144" s="74"/>
      <c r="V144" s="74"/>
      <c r="W144" s="42"/>
    </row>
    <row r="145" spans="1:23">
      <c r="A145" s="74"/>
      <c r="B145" s="92"/>
      <c r="C145" s="123"/>
      <c r="D145" s="123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84"/>
      <c r="P145" s="74"/>
      <c r="Q145" s="84"/>
      <c r="R145" s="123"/>
      <c r="S145" s="84"/>
      <c r="T145" s="84"/>
      <c r="U145" s="74"/>
      <c r="V145" s="74"/>
      <c r="W145" s="42"/>
    </row>
    <row r="146" spans="1:23">
      <c r="A146" s="74"/>
      <c r="B146" s="92"/>
      <c r="C146" s="123"/>
      <c r="D146" s="123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84"/>
      <c r="P146" s="74"/>
      <c r="Q146" s="84"/>
      <c r="R146" s="123"/>
      <c r="S146" s="84"/>
      <c r="T146" s="84"/>
      <c r="U146" s="74"/>
      <c r="V146" s="74"/>
      <c r="W146" s="42"/>
    </row>
    <row r="147" spans="1:23">
      <c r="A147" s="74"/>
      <c r="B147" s="92"/>
      <c r="C147" s="123"/>
      <c r="D147" s="123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84"/>
      <c r="P147" s="74"/>
      <c r="Q147" s="84"/>
      <c r="R147" s="123"/>
      <c r="S147" s="84"/>
      <c r="T147" s="84"/>
      <c r="U147" s="74"/>
      <c r="V147" s="74"/>
      <c r="W147" s="42"/>
    </row>
    <row r="148" spans="1:23">
      <c r="A148" s="74"/>
      <c r="B148" s="92"/>
      <c r="C148" s="123"/>
      <c r="D148" s="123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84"/>
      <c r="P148" s="74"/>
      <c r="Q148" s="84"/>
      <c r="R148" s="123"/>
      <c r="S148" s="84"/>
      <c r="T148" s="84"/>
      <c r="U148" s="74"/>
      <c r="V148" s="74"/>
      <c r="W148" s="42"/>
    </row>
    <row r="149" spans="1:23">
      <c r="A149" s="74"/>
      <c r="B149" s="92"/>
      <c r="C149" s="123"/>
      <c r="D149" s="123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84"/>
      <c r="P149" s="74"/>
      <c r="Q149" s="84"/>
      <c r="R149" s="123"/>
      <c r="S149" s="84"/>
      <c r="T149" s="84"/>
      <c r="U149" s="74"/>
      <c r="V149" s="74"/>
      <c r="W149" s="42"/>
    </row>
    <row r="150" spans="1:23">
      <c r="A150" s="74"/>
      <c r="B150" s="92"/>
      <c r="C150" s="123"/>
      <c r="D150" s="123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84"/>
      <c r="P150" s="74"/>
      <c r="Q150" s="84"/>
      <c r="R150" s="123"/>
      <c r="S150" s="84"/>
      <c r="T150" s="84"/>
      <c r="U150" s="74"/>
      <c r="V150" s="74"/>
      <c r="W150" s="42"/>
    </row>
    <row r="151" spans="1:23">
      <c r="A151" s="74"/>
      <c r="B151" s="92"/>
      <c r="C151" s="123"/>
      <c r="D151" s="123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84"/>
      <c r="P151" s="74"/>
      <c r="Q151" s="84"/>
      <c r="R151" s="123"/>
      <c r="S151" s="84"/>
      <c r="T151" s="84"/>
      <c r="U151" s="74"/>
      <c r="V151" s="74"/>
      <c r="W151" s="42"/>
    </row>
    <row r="152" spans="1:23">
      <c r="A152" s="74"/>
      <c r="B152" s="92"/>
      <c r="C152" s="123"/>
      <c r="D152" s="123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84"/>
      <c r="P152" s="74"/>
      <c r="Q152" s="84"/>
      <c r="R152" s="123"/>
      <c r="S152" s="84"/>
      <c r="T152" s="84"/>
      <c r="U152" s="74"/>
      <c r="V152" s="74"/>
      <c r="W152" s="42"/>
    </row>
    <row r="153" spans="1:23">
      <c r="A153" s="74"/>
      <c r="B153" s="92"/>
      <c r="C153" s="123"/>
      <c r="D153" s="123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84"/>
      <c r="P153" s="74"/>
      <c r="Q153" s="84"/>
      <c r="R153" s="123"/>
      <c r="S153" s="84"/>
      <c r="T153" s="84"/>
      <c r="U153" s="74"/>
      <c r="V153" s="74"/>
      <c r="W153" s="42"/>
    </row>
    <row r="154" spans="1:23">
      <c r="A154" s="74"/>
      <c r="B154" s="92"/>
      <c r="C154" s="123"/>
      <c r="D154" s="123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84"/>
      <c r="P154" s="74"/>
      <c r="Q154" s="84"/>
      <c r="R154" s="123"/>
      <c r="S154" s="84"/>
      <c r="T154" s="84"/>
      <c r="U154" s="74"/>
      <c r="V154" s="74"/>
      <c r="W154" s="42"/>
    </row>
    <row r="155" spans="1:23">
      <c r="A155" s="74"/>
      <c r="B155" s="92"/>
      <c r="C155" s="123"/>
      <c r="D155" s="123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84"/>
      <c r="P155" s="74"/>
      <c r="Q155" s="84"/>
      <c r="R155" s="123"/>
      <c r="S155" s="84"/>
      <c r="T155" s="84"/>
      <c r="U155" s="74"/>
      <c r="V155" s="74"/>
      <c r="W155" s="42"/>
    </row>
    <row r="156" spans="1:23">
      <c r="A156" s="74"/>
      <c r="B156" s="92"/>
      <c r="C156" s="123"/>
      <c r="D156" s="123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84"/>
      <c r="P156" s="74"/>
      <c r="Q156" s="84"/>
      <c r="R156" s="123"/>
      <c r="S156" s="84"/>
      <c r="T156" s="84"/>
      <c r="U156" s="74"/>
      <c r="V156" s="74"/>
      <c r="W156" s="42"/>
    </row>
    <row r="157" spans="1:23">
      <c r="A157" s="74"/>
      <c r="B157" s="92"/>
      <c r="C157" s="123"/>
      <c r="D157" s="123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84"/>
      <c r="P157" s="74"/>
      <c r="Q157" s="84"/>
      <c r="R157" s="123"/>
      <c r="S157" s="84"/>
      <c r="T157" s="84"/>
      <c r="U157" s="74"/>
      <c r="V157" s="74"/>
      <c r="W157" s="42"/>
    </row>
    <row r="158" spans="1:23">
      <c r="A158" s="74"/>
      <c r="B158" s="92"/>
      <c r="C158" s="123"/>
      <c r="D158" s="123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84"/>
      <c r="P158" s="74"/>
      <c r="Q158" s="84"/>
      <c r="R158" s="123"/>
      <c r="S158" s="84"/>
      <c r="T158" s="84"/>
      <c r="U158" s="74"/>
      <c r="V158" s="74"/>
      <c r="W158" s="42"/>
    </row>
    <row r="159" spans="1:23">
      <c r="A159" s="74"/>
      <c r="B159" s="92"/>
      <c r="C159" s="123"/>
      <c r="D159" s="123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84"/>
      <c r="P159" s="74"/>
      <c r="Q159" s="84"/>
      <c r="R159" s="123"/>
      <c r="S159" s="84"/>
      <c r="T159" s="84"/>
      <c r="U159" s="74"/>
      <c r="V159" s="74"/>
      <c r="W159" s="42"/>
    </row>
    <row r="160" spans="1:23">
      <c r="A160" s="74"/>
      <c r="B160" s="92"/>
      <c r="C160" s="123"/>
      <c r="D160" s="123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84"/>
      <c r="P160" s="74"/>
      <c r="Q160" s="84"/>
      <c r="R160" s="123"/>
      <c r="S160" s="84"/>
      <c r="T160" s="84"/>
      <c r="U160" s="74"/>
      <c r="V160" s="74"/>
      <c r="W160" s="42"/>
    </row>
    <row r="161" spans="1:23">
      <c r="A161" s="74"/>
      <c r="B161" s="92"/>
      <c r="C161" s="123"/>
      <c r="D161" s="123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84"/>
      <c r="P161" s="74"/>
      <c r="Q161" s="84"/>
      <c r="R161" s="123"/>
      <c r="S161" s="84"/>
      <c r="T161" s="84"/>
      <c r="U161" s="74"/>
      <c r="V161" s="74"/>
      <c r="W161" s="42"/>
    </row>
    <row r="162" spans="1:23">
      <c r="A162" s="74"/>
      <c r="B162" s="92"/>
      <c r="C162" s="123"/>
      <c r="D162" s="123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84"/>
      <c r="P162" s="74"/>
      <c r="Q162" s="84"/>
      <c r="R162" s="123"/>
      <c r="S162" s="84"/>
      <c r="T162" s="84"/>
      <c r="U162" s="74"/>
      <c r="V162" s="74"/>
      <c r="W162" s="42"/>
    </row>
    <row r="163" spans="1:23">
      <c r="A163" s="74"/>
      <c r="B163" s="92"/>
      <c r="C163" s="123"/>
      <c r="D163" s="123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84"/>
      <c r="P163" s="74"/>
      <c r="Q163" s="84"/>
      <c r="R163" s="123"/>
      <c r="S163" s="84"/>
      <c r="T163" s="84"/>
      <c r="U163" s="74"/>
      <c r="V163" s="74"/>
      <c r="W163" s="42"/>
    </row>
    <row r="164" spans="1:23">
      <c r="A164" s="74"/>
      <c r="B164" s="92"/>
      <c r="C164" s="123"/>
      <c r="D164" s="123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84"/>
      <c r="P164" s="74"/>
      <c r="Q164" s="84"/>
      <c r="R164" s="123"/>
      <c r="S164" s="84"/>
      <c r="T164" s="84"/>
      <c r="U164" s="74"/>
      <c r="V164" s="74"/>
      <c r="W164" s="42"/>
    </row>
    <row r="165" spans="1:23">
      <c r="A165" s="74"/>
      <c r="B165" s="92"/>
      <c r="C165" s="123"/>
      <c r="D165" s="123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84"/>
      <c r="P165" s="74"/>
      <c r="Q165" s="84"/>
      <c r="R165" s="123"/>
      <c r="S165" s="84"/>
      <c r="T165" s="84"/>
      <c r="U165" s="74"/>
      <c r="V165" s="74"/>
      <c r="W165" s="42"/>
    </row>
  </sheetData>
  <mergeCells count="31">
    <mergeCell ref="AD2:AF2"/>
    <mergeCell ref="D4:I4"/>
    <mergeCell ref="J4:L4"/>
    <mergeCell ref="M4:N7"/>
    <mergeCell ref="O4:P7"/>
    <mergeCell ref="Q4:R7"/>
    <mergeCell ref="T4:U7"/>
    <mergeCell ref="V4:V7"/>
    <mergeCell ref="W4:W7"/>
    <mergeCell ref="AD4:AD8"/>
    <mergeCell ref="AE4:AE8"/>
    <mergeCell ref="AF4:AF8"/>
    <mergeCell ref="D5:D7"/>
    <mergeCell ref="E5:E7"/>
    <mergeCell ref="F5:F7"/>
    <mergeCell ref="G5:G7"/>
    <mergeCell ref="A18:B18"/>
    <mergeCell ref="A10:B10"/>
    <mergeCell ref="A1:W1"/>
    <mergeCell ref="H5:H7"/>
    <mergeCell ref="I5:I7"/>
    <mergeCell ref="J5:J7"/>
    <mergeCell ref="D3:W3"/>
    <mergeCell ref="C3:C7"/>
    <mergeCell ref="B3:B7"/>
    <mergeCell ref="A3:A7"/>
    <mergeCell ref="S4:S7"/>
    <mergeCell ref="K5:K7"/>
    <mergeCell ref="L5:L7"/>
    <mergeCell ref="A16:B16"/>
    <mergeCell ref="A17:B17"/>
  </mergeCells>
  <pageMargins left="0.23622047244094491" right="0.23622047244094491" top="0.55118110236220474" bottom="0.39370078740157483" header="0.31496062992125984" footer="0.23622047244094491"/>
  <pageSetup paperSize="9" scale="65" orientation="landscape" r:id="rId1"/>
  <colBreaks count="1" manualBreakCount="1">
    <brk id="2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2"/>
  <sheetViews>
    <sheetView workbookViewId="0">
      <selection activeCell="D34" sqref="D34"/>
    </sheetView>
  </sheetViews>
  <sheetFormatPr defaultColWidth="9.140625" defaultRowHeight="15"/>
  <cols>
    <col min="1" max="1" width="24.28515625" style="1" customWidth="1"/>
    <col min="2" max="2" width="9.140625" style="1"/>
    <col min="3" max="3" width="17.28515625" style="1" customWidth="1"/>
    <col min="4" max="4" width="16.5703125" style="1" customWidth="1"/>
    <col min="5" max="5" width="14.5703125" style="1" customWidth="1"/>
    <col min="6" max="6" width="17.85546875" style="1" customWidth="1"/>
    <col min="7" max="7" width="19.28515625" style="1" customWidth="1"/>
    <col min="8" max="16384" width="9.140625" style="1"/>
  </cols>
  <sheetData>
    <row r="3" spans="1:7">
      <c r="B3" s="1" t="s">
        <v>171</v>
      </c>
      <c r="C3" s="1" t="s">
        <v>172</v>
      </c>
      <c r="D3" s="1">
        <v>2020</v>
      </c>
      <c r="E3" s="1">
        <v>2021</v>
      </c>
      <c r="F3" s="1">
        <v>2022</v>
      </c>
      <c r="G3" s="1" t="s">
        <v>192</v>
      </c>
    </row>
    <row r="4" spans="1:7">
      <c r="A4" s="1" t="s">
        <v>173</v>
      </c>
      <c r="C4" s="29" t="e">
        <f>D4+E4+F4</f>
        <v>#REF!</v>
      </c>
      <c r="D4" s="29" t="e">
        <f>'2020'!#REF!</f>
        <v>#REF!</v>
      </c>
      <c r="E4" s="29" t="e">
        <f>'2021'!#REF!</f>
        <v>#REF!</v>
      </c>
      <c r="F4" s="29" t="e">
        <f>'2022'!#REF!</f>
        <v>#REF!</v>
      </c>
      <c r="G4" s="29" t="e">
        <f>C4-'Раздел 1'!#REF!</f>
        <v>#REF!</v>
      </c>
    </row>
    <row r="5" spans="1:7">
      <c r="A5" s="1" t="s">
        <v>174</v>
      </c>
      <c r="C5" s="29" t="e">
        <f t="shared" ref="C5:C21" si="0">D5+E5+F5</f>
        <v>#REF!</v>
      </c>
      <c r="D5" s="29" t="e">
        <f>'2020'!#REF!</f>
        <v>#REF!</v>
      </c>
      <c r="E5" s="29" t="e">
        <f>'2021'!#REF!</f>
        <v>#REF!</v>
      </c>
      <c r="F5" s="29" t="e">
        <f>'2022'!#REF!</f>
        <v>#REF!</v>
      </c>
      <c r="G5" s="31" t="e">
        <f>C5-'Раздел 1'!#REF!</f>
        <v>#REF!</v>
      </c>
    </row>
    <row r="6" spans="1:7">
      <c r="A6" s="1" t="s">
        <v>175</v>
      </c>
      <c r="C6" s="29" t="e">
        <f t="shared" si="0"/>
        <v>#REF!</v>
      </c>
      <c r="D6" s="29" t="e">
        <f>'2020'!#REF!</f>
        <v>#REF!</v>
      </c>
      <c r="E6" s="29" t="e">
        <f>'2021'!#REF!</f>
        <v>#REF!</v>
      </c>
      <c r="F6" s="29" t="e">
        <f>'2022'!#REF!</f>
        <v>#REF!</v>
      </c>
      <c r="G6" s="29" t="e">
        <f>C6-'Раздел 1'!#REF!</f>
        <v>#REF!</v>
      </c>
    </row>
    <row r="7" spans="1:7">
      <c r="A7" s="1" t="s">
        <v>176</v>
      </c>
      <c r="C7" s="29" t="e">
        <f t="shared" si="0"/>
        <v>#REF!</v>
      </c>
      <c r="D7" s="29" t="e">
        <f>'2020'!#REF!</f>
        <v>#REF!</v>
      </c>
      <c r="E7" s="29" t="e">
        <f>'2021'!#REF!</f>
        <v>#REF!</v>
      </c>
      <c r="F7" s="29" t="e">
        <f>'2022'!#REF!</f>
        <v>#REF!</v>
      </c>
      <c r="G7" s="29" t="e">
        <f>C7-'Раздел 1'!#REF!</f>
        <v>#REF!</v>
      </c>
    </row>
    <row r="8" spans="1:7">
      <c r="A8" s="1" t="s">
        <v>177</v>
      </c>
      <c r="C8" s="29" t="e">
        <f t="shared" si="0"/>
        <v>#REF!</v>
      </c>
      <c r="D8" s="29" t="e">
        <f>'2020'!#REF!</f>
        <v>#REF!</v>
      </c>
      <c r="E8" s="29" t="e">
        <f>'2021'!#REF!</f>
        <v>#REF!</v>
      </c>
      <c r="F8" s="29" t="e">
        <f>'2022'!#REF!</f>
        <v>#REF!</v>
      </c>
      <c r="G8" s="29" t="e">
        <f>C8-'Раздел 1'!#REF!</f>
        <v>#REF!</v>
      </c>
    </row>
    <row r="9" spans="1:7">
      <c r="A9" s="1" t="s">
        <v>178</v>
      </c>
      <c r="C9" s="29" t="e">
        <f t="shared" si="0"/>
        <v>#REF!</v>
      </c>
      <c r="D9" s="29" t="e">
        <f>'2020'!#REF!</f>
        <v>#REF!</v>
      </c>
      <c r="E9" s="29" t="e">
        <f>'2021'!#REF!</f>
        <v>#REF!</v>
      </c>
      <c r="F9" s="29" t="e">
        <f>'2022'!#REF!</f>
        <v>#REF!</v>
      </c>
      <c r="G9" s="29" t="e">
        <f>C9-'Раздел 1'!#REF!</f>
        <v>#REF!</v>
      </c>
    </row>
    <row r="10" spans="1:7">
      <c r="A10" s="1" t="s">
        <v>179</v>
      </c>
      <c r="C10" s="29" t="e">
        <f t="shared" si="0"/>
        <v>#REF!</v>
      </c>
      <c r="D10" s="29" t="e">
        <f>'2020'!#REF!</f>
        <v>#REF!</v>
      </c>
      <c r="E10" s="29" t="e">
        <f>'2021'!#REF!</f>
        <v>#REF!</v>
      </c>
      <c r="F10" s="29" t="e">
        <f>'2022'!#REF!</f>
        <v>#REF!</v>
      </c>
      <c r="G10" s="31" t="e">
        <f>C10-'Раздел 1'!#REF!</f>
        <v>#REF!</v>
      </c>
    </row>
    <row r="11" spans="1:7">
      <c r="A11" s="1" t="s">
        <v>180</v>
      </c>
      <c r="C11" s="29" t="e">
        <f t="shared" si="0"/>
        <v>#REF!</v>
      </c>
      <c r="D11" s="29" t="e">
        <f>'2020'!#REF!</f>
        <v>#REF!</v>
      </c>
      <c r="E11" s="29" t="e">
        <f>'2021'!#REF!</f>
        <v>#REF!</v>
      </c>
      <c r="F11" s="29" t="e">
        <f>'2022'!#REF!</f>
        <v>#REF!</v>
      </c>
      <c r="G11" s="32" t="e">
        <f>C11-'Раздел 1'!#REF!</f>
        <v>#REF!</v>
      </c>
    </row>
    <row r="12" spans="1:7">
      <c r="A12" s="1" t="s">
        <v>181</v>
      </c>
      <c r="C12" s="29" t="e">
        <f t="shared" si="0"/>
        <v>#REF!</v>
      </c>
      <c r="D12" s="29" t="e">
        <f>'2020'!#REF!</f>
        <v>#REF!</v>
      </c>
      <c r="E12" s="29" t="e">
        <f>'2021'!#REF!</f>
        <v>#REF!</v>
      </c>
      <c r="F12" s="29" t="e">
        <f>'2022'!#REF!</f>
        <v>#REF!</v>
      </c>
      <c r="G12" s="32" t="e">
        <f>C12-'Раздел 1'!#REF!</f>
        <v>#REF!</v>
      </c>
    </row>
    <row r="13" spans="1:7">
      <c r="A13" s="1" t="s">
        <v>182</v>
      </c>
      <c r="C13" s="29" t="e">
        <f t="shared" si="0"/>
        <v>#REF!</v>
      </c>
      <c r="D13" s="29" t="e">
        <f>'2020'!#REF!</f>
        <v>#REF!</v>
      </c>
      <c r="E13" s="29" t="e">
        <f>'2021'!#REF!</f>
        <v>#REF!</v>
      </c>
      <c r="F13" s="29" t="e">
        <f>'2022'!#REF!</f>
        <v>#REF!</v>
      </c>
      <c r="G13" s="29" t="e">
        <f>C13-'Раздел 1'!#REF!</f>
        <v>#REF!</v>
      </c>
    </row>
    <row r="14" spans="1:7">
      <c r="A14" s="1" t="s">
        <v>183</v>
      </c>
      <c r="C14" s="29" t="e">
        <f t="shared" si="0"/>
        <v>#REF!</v>
      </c>
      <c r="D14" s="29" t="e">
        <f>'2020'!#REF!</f>
        <v>#REF!</v>
      </c>
      <c r="E14" s="29" t="e">
        <f>'2021'!#REF!</f>
        <v>#REF!</v>
      </c>
      <c r="F14" s="29" t="e">
        <f>'2022'!#REF!</f>
        <v>#REF!</v>
      </c>
      <c r="G14" s="29" t="e">
        <f>C14-'Раздел 1'!#REF!</f>
        <v>#REF!</v>
      </c>
    </row>
    <row r="15" spans="1:7">
      <c r="A15" s="1" t="s">
        <v>184</v>
      </c>
      <c r="C15" s="29" t="e">
        <f t="shared" si="0"/>
        <v>#REF!</v>
      </c>
      <c r="D15" s="29" t="e">
        <f>'2020'!#REF!</f>
        <v>#REF!</v>
      </c>
      <c r="E15" s="29" t="e">
        <f>'2021'!#REF!</f>
        <v>#REF!</v>
      </c>
      <c r="F15" s="29" t="e">
        <f>'2022'!#REF!</f>
        <v>#REF!</v>
      </c>
      <c r="G15" s="29" t="e">
        <f>C15-'Раздел 1'!#REF!</f>
        <v>#REF!</v>
      </c>
    </row>
    <row r="16" spans="1:7">
      <c r="A16" s="1" t="s">
        <v>185</v>
      </c>
      <c r="C16" s="29" t="e">
        <f t="shared" si="0"/>
        <v>#REF!</v>
      </c>
      <c r="D16" s="29" t="e">
        <f>'2020'!#REF!</f>
        <v>#REF!</v>
      </c>
      <c r="E16" s="29" t="e">
        <f>'2021'!#REF!</f>
        <v>#REF!</v>
      </c>
      <c r="F16" s="29" t="e">
        <f>'2022'!#REF!</f>
        <v>#REF!</v>
      </c>
      <c r="G16" s="29" t="e">
        <f>C16-'Раздел 1'!#REF!</f>
        <v>#REF!</v>
      </c>
    </row>
    <row r="17" spans="1:7">
      <c r="A17" s="1" t="s">
        <v>186</v>
      </c>
      <c r="C17" s="29" t="e">
        <f t="shared" si="0"/>
        <v>#REF!</v>
      </c>
      <c r="D17" s="29" t="e">
        <f>'2020'!#REF!</f>
        <v>#REF!</v>
      </c>
      <c r="E17" s="29" t="e">
        <f>'2021'!#REF!</f>
        <v>#REF!</v>
      </c>
      <c r="F17" s="29" t="e">
        <f>'2022'!#REF!</f>
        <v>#REF!</v>
      </c>
      <c r="G17" s="29" t="e">
        <f>C17-'Раздел 1'!#REF!</f>
        <v>#REF!</v>
      </c>
    </row>
    <row r="18" spans="1:7">
      <c r="A18" s="1" t="s">
        <v>187</v>
      </c>
      <c r="C18" s="29" t="e">
        <f t="shared" si="0"/>
        <v>#REF!</v>
      </c>
      <c r="D18" s="29" t="e">
        <f>'2020'!#REF!</f>
        <v>#REF!</v>
      </c>
      <c r="E18" s="29" t="e">
        <f>'2021'!#REF!</f>
        <v>#REF!</v>
      </c>
      <c r="F18" s="29" t="e">
        <f>'2022'!#REF!</f>
        <v>#REF!</v>
      </c>
      <c r="G18" s="29" t="e">
        <f>C18-'Раздел 1'!#REF!</f>
        <v>#REF!</v>
      </c>
    </row>
    <row r="19" spans="1:7">
      <c r="A19" s="1" t="s">
        <v>188</v>
      </c>
      <c r="C19" s="29" t="e">
        <f t="shared" si="0"/>
        <v>#REF!</v>
      </c>
      <c r="D19" s="29" t="e">
        <f>'2020'!#REF!</f>
        <v>#REF!</v>
      </c>
      <c r="E19" s="29" t="e">
        <f>'2021'!#REF!</f>
        <v>#REF!</v>
      </c>
      <c r="F19" s="29" t="e">
        <f>'2022'!#REF!</f>
        <v>#REF!</v>
      </c>
      <c r="G19" s="29" t="e">
        <f>C19-'Раздел 1'!#REF!</f>
        <v>#REF!</v>
      </c>
    </row>
    <row r="20" spans="1:7">
      <c r="A20" s="1" t="s">
        <v>189</v>
      </c>
      <c r="C20" s="29" t="e">
        <f t="shared" si="0"/>
        <v>#REF!</v>
      </c>
      <c r="D20" s="29" t="e">
        <f>'2020'!#REF!</f>
        <v>#REF!</v>
      </c>
      <c r="E20" s="29" t="e">
        <f>'2021'!#REF!</f>
        <v>#REF!</v>
      </c>
      <c r="F20" s="29" t="e">
        <f>'2022'!#REF!</f>
        <v>#REF!</v>
      </c>
      <c r="G20" s="32" t="e">
        <f>C20-'Раздел 1'!#REF!</f>
        <v>#REF!</v>
      </c>
    </row>
    <row r="21" spans="1:7">
      <c r="A21" s="1" t="s">
        <v>190</v>
      </c>
      <c r="C21" s="29" t="e">
        <f t="shared" si="0"/>
        <v>#REF!</v>
      </c>
      <c r="D21" s="29" t="e">
        <f>'2020'!#REF!</f>
        <v>#REF!</v>
      </c>
      <c r="E21" s="29" t="e">
        <f>'2021'!#REF!</f>
        <v>#REF!</v>
      </c>
      <c r="F21" s="29" t="e">
        <f>'2022'!#REF!</f>
        <v>#REF!</v>
      </c>
      <c r="G21" s="29" t="e">
        <f>C21-'Раздел 1'!#REF!</f>
        <v>#REF!</v>
      </c>
    </row>
    <row r="22" spans="1:7">
      <c r="E22" s="29"/>
      <c r="F22" s="29"/>
    </row>
    <row r="23" spans="1:7">
      <c r="E23" s="29"/>
      <c r="F23" s="29"/>
    </row>
    <row r="24" spans="1:7">
      <c r="A24" s="1" t="s">
        <v>172</v>
      </c>
      <c r="B24" s="1" t="e">
        <f>'Раздел 1'!#REF!</f>
        <v>#REF!</v>
      </c>
      <c r="C24" s="29" t="e">
        <f>SUM(C4:C22)</f>
        <v>#REF!</v>
      </c>
      <c r="D24" s="29" t="e">
        <f>SUM(D4:D21)</f>
        <v>#REF!</v>
      </c>
      <c r="E24" s="29" t="e">
        <f>SUM(E4:E21)</f>
        <v>#REF!</v>
      </c>
      <c r="F24" s="29" t="e">
        <f>SUM(F4:F21)</f>
        <v>#REF!</v>
      </c>
      <c r="G24" s="29" t="e">
        <f>C24-'Раздел 1'!#REF!</f>
        <v>#REF!</v>
      </c>
    </row>
    <row r="26" spans="1:7">
      <c r="A26" s="1" t="s">
        <v>191</v>
      </c>
      <c r="B26" s="1">
        <v>177</v>
      </c>
      <c r="C26" s="29">
        <f>D26+E26+F26</f>
        <v>1820186772.2199998</v>
      </c>
      <c r="D26" s="29">
        <v>1356759812.5599999</v>
      </c>
      <c r="E26" s="1">
        <v>187839468.58000001</v>
      </c>
      <c r="F26" s="1">
        <v>275587491.07999998</v>
      </c>
    </row>
    <row r="27" spans="1:7">
      <c r="B27" s="1">
        <v>470</v>
      </c>
    </row>
    <row r="29" spans="1:7">
      <c r="A29" s="1" t="s">
        <v>194</v>
      </c>
      <c r="C29" s="29" t="e">
        <f>D29+E29+F29</f>
        <v>#REF!</v>
      </c>
      <c r="D29" s="29">
        <f>'2020'!C16</f>
        <v>9396969.6499999985</v>
      </c>
      <c r="E29" s="29" t="e">
        <f>'2021'!#REF!</f>
        <v>#REF!</v>
      </c>
      <c r="F29" s="29">
        <f>'2022'!C20</f>
        <v>0</v>
      </c>
    </row>
    <row r="30" spans="1:7">
      <c r="C30" s="29">
        <f>D30+E30+F30</f>
        <v>1820186772.2199998</v>
      </c>
      <c r="D30" s="29">
        <v>1356759812.5599999</v>
      </c>
      <c r="E30" s="1">
        <v>187839468.58000001</v>
      </c>
      <c r="F30" s="1">
        <v>275587491.07999998</v>
      </c>
    </row>
    <row r="31" spans="1:7">
      <c r="C31" s="29" t="e">
        <f>SUM(C29:C30)</f>
        <v>#REF!</v>
      </c>
      <c r="D31" s="29">
        <f t="shared" ref="D31:F31" si="1">SUM(D29:D30)</f>
        <v>1366156782.21</v>
      </c>
      <c r="E31" s="29" t="e">
        <f t="shared" si="1"/>
        <v>#REF!</v>
      </c>
      <c r="F31" s="29">
        <f t="shared" si="1"/>
        <v>275587491.07999998</v>
      </c>
    </row>
    <row r="32" spans="1:7">
      <c r="A32" s="30"/>
      <c r="C32" s="29"/>
      <c r="D32" s="29"/>
    </row>
  </sheetData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Раздел 1</vt:lpstr>
      <vt:lpstr>2020</vt:lpstr>
      <vt:lpstr>2021</vt:lpstr>
      <vt:lpstr>2022</vt:lpstr>
      <vt:lpstr>свод</vt:lpstr>
      <vt:lpstr>'2020'!Область_печати</vt:lpstr>
      <vt:lpstr>'2021'!Область_печати</vt:lpstr>
      <vt:lpstr>'2022'!Область_печати</vt:lpstr>
    </vt:vector>
  </TitlesOfParts>
  <Company>plo.lan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Яковлевна Макарова</dc:creator>
  <cp:lastModifiedBy>Мурашова И.В.</cp:lastModifiedBy>
  <cp:lastPrinted>2019-10-02T07:48:50Z</cp:lastPrinted>
  <dcterms:created xsi:type="dcterms:W3CDTF">2019-06-18T13:49:47Z</dcterms:created>
  <dcterms:modified xsi:type="dcterms:W3CDTF">2019-10-02T07:48:53Z</dcterms:modified>
</cp:coreProperties>
</file>