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2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'Лист1'!$A$1:$L$263</definedName>
  </definedNames>
  <calcPr fullCalcOnLoad="1"/>
</workbook>
</file>

<file path=xl/sharedStrings.xml><?xml version="1.0" encoding="utf-8"?>
<sst xmlns="http://schemas.openxmlformats.org/spreadsheetml/2006/main" count="179" uniqueCount="62">
  <si>
    <t>Наименование государственной программы, подпрограммы государственной программы, основного мероприятия</t>
  </si>
  <si>
    <t>Всего</t>
  </si>
  <si>
    <t>Подпрограмма 4. «Реализация государственных гарантий  для детей-сирот и детей, оставшихся без попечения родителей»</t>
  </si>
  <si>
    <t>-</t>
  </si>
  <si>
    <t>Ответственный исполнитель (ОИВ), соисполнитель, участник</t>
  </si>
  <si>
    <t>Оценка расходов (тыс.руб., в ценах соответствующих лет)</t>
  </si>
  <si>
    <t>ИТОГО</t>
  </si>
  <si>
    <t>Срок реализации</t>
  </si>
  <si>
    <t>Конец реализации</t>
  </si>
  <si>
    <t>Начало реализации</t>
  </si>
  <si>
    <t>Годы реализации</t>
  </si>
  <si>
    <t>Федеральный бюджет</t>
  </si>
  <si>
    <t>Областной бюджет Ленинградской области</t>
  </si>
  <si>
    <t xml:space="preserve"> Муниципальная программа  «Развитие  образования муниципального образования Сланцевский муниципальный район  Ленинградской области в 2014-2018 годах"</t>
  </si>
  <si>
    <t>Комитет образования администрации Сланцевского муниципального района</t>
  </si>
  <si>
    <t>Местный  СМР</t>
  </si>
  <si>
    <t>Прочие источники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</si>
  <si>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</si>
  <si>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</si>
  <si>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</si>
  <si>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>Основное мероприятие 1.5. «Реализация программ дошкольного образования»(субвенции)</t>
  </si>
  <si>
    <t>Основное мероприятие 1.6 . «Укрепление материально-технической базы учреждений дошкольного образования».</t>
  </si>
  <si>
    <t>Основное мероприятие 1.7. «Выкуп объектов для организации дошкольного образования».</t>
  </si>
  <si>
    <t>Подпрограмма 2. «Развитие начального общего, основного общего и среднего общего образования Сланцевского муниципального района  Ленинградской области»</t>
  </si>
  <si>
    <t>Основное мероприятие 2.1. Расходы на обеспечение деятельности муниципальных казенных учреждений</t>
  </si>
  <si>
    <t>Основное мероприятие 2.2.«Обеспечение деятельности муниципальных бюджетных учреждений</t>
  </si>
  <si>
    <t>Основное мероприятие 2.3. Поощрение победителей муниципальных конкурсов по обеспечению безопасностьи воспитанников и обучающихся</t>
  </si>
  <si>
    <t>Основное мероприятие 2.4. Укрепление материально-технической базы организаций общего образования</t>
  </si>
  <si>
    <t>Основное мероприятие 2.5. Реализация программ начального общего, основного общего, среднего общего образования в  общеобразовательных организациях» (субвенции)</t>
  </si>
  <si>
    <t>Основное мероприятие 2.6. Выплата вознаграждения за классное руководство» (субвенции)</t>
  </si>
  <si>
    <t>Основное мероприятие 2.7. Поддержка талантливой молодежи</t>
  </si>
  <si>
    <t>Основное мероприятие 2.8. Обновление содержания общего образования, создание современной образовательной среды и  развитие сети общеобразовательных организаций</t>
  </si>
  <si>
    <t xml:space="preserve">Основное мероприятие 2.9. Развитие воспитательного потенциала системы общего образования </t>
  </si>
  <si>
    <t>Подпрограмма 3.«Развитие дополнительного образования Сланцевского муниципального района Ленинградской области»</t>
  </si>
  <si>
    <t>Основное мероприятие 3.1. Расходы на обеспечение деятельности муниципальных казенных учреждений</t>
  </si>
  <si>
    <t>Основное мероприятие 3.2. Укрепление материально-технической базы организаций дополнительного образования</t>
  </si>
  <si>
    <t>Основное мероприятие 3.3. Развитие системы дополнительного образования</t>
  </si>
  <si>
    <t>Подпрограмма 5. «Развитие кадрового потенциала сферы образования Сланцевского муниципального района  Ленинградской области»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</si>
  <si>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</si>
  <si>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6.1.Организация отдыха и оздоровления детей и подростков, в том числе находящихся в трудной жизненной ситуации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</si>
  <si>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</si>
  <si>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6.3.  Содержание муниципальных загородных стационарных детских оздоровительных лагерей в каникулярное время</t>
  </si>
  <si>
    <t>Подпрограмма 7.«Развитие системы оценки качества образования и информационной прозрачности системы образования Сланцевского муниципального района Ленинградской области»</t>
  </si>
  <si>
    <t>Основное мероприятие 1.1. «Расходы на обеспечение деятельности муниципальных казенных организаций»</t>
  </si>
  <si>
    <t>Основное мероприятие 6.4.  Проведение мероприятий в рамках летней   оздоровительной кампании детей</t>
  </si>
  <si>
    <t>Основное мероприятие 7.2.Обеспечение контроля качества образования</t>
  </si>
  <si>
    <t>Основное мероприятие  4.1. «Организация и осуществление деятельности по опеке и попечительству (субвенции)»</t>
  </si>
  <si>
    <t>Основное мероприятие 4.2.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</si>
  <si>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Подпрограмма 1.«Развитие дошкольного образования детей Сланцевского муниципального района  Ленинградской области»</t>
  </si>
  <si>
    <t>Основное мероприятие 4.3.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</si>
  <si>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Администрация Сланцевского муниципального района</t>
  </si>
  <si>
    <t>Основное мероприятие 7.1. Организация функционирования пунктов приема экзаменов</t>
  </si>
  <si>
    <t>Основное мероприятие 7.3. Модернизация муниципальной системы государственно-общественной оценки качества образования.</t>
  </si>
  <si>
    <t>Основное мероприятие 5.1. «Развитие кадрового потенциала системы дошкольного, общего и дополнительного образования»</t>
  </si>
  <si>
    <t>Основное мероприятие  5.2. «Поощрение лучших учителей»</t>
  </si>
  <si>
    <t>План реализации муниципальной программы  «Развитие  образования муниципального образования Сланцевский муниципальный район  Ленинградской области в 2014-2018 годах"</t>
  </si>
  <si>
    <t>Основное мероприятие 3.4. «Развитие физической культуры и спорта в образовательных организациях »</t>
  </si>
  <si>
    <t>Основное мероприятие 7.4.Обеспечению безопасности информации на АРМ ГИС Ленинградской области «Контингент-ЛО»</t>
  </si>
  <si>
    <t>Основное мероприятие 6.5. Реализация комплекса мер по созданию условий для социализации детей в каникулярный период</t>
  </si>
  <si>
    <t xml:space="preserve">Мероприятие 2.10. Обеспечение транспортной доступности бесплатного начального общего, основного общего, среднего общего образования по основным общеобразовательным программам в муниципальных общеобразовательных организациях </t>
  </si>
  <si>
    <t>(приложение 1)</t>
  </si>
  <si>
    <t>Приложение 2 к муниципальной программе, утвержденной постановлением администрации  Сланцевского муниципального района от 29.04.2014г. №795-п ( в редакциии постановления администрации  Сланцевского муниципального района  от 25.01.2019 № 85-п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</si>
</sst>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  <numFmt numFmtId="178" formatCode="0.000"/>
    <numFmt numFmtId="179" formatCode="0.0"/>
    <numFmt numFmtId="180" formatCode="#,##0.0"/>
    <numFmt numFmtId="181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i/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7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32" borderId="0" xfId="0" applyFont="1" applyFill="1" applyAlignment="1">
      <alignment horizontal="center" vertical="center"/>
    </xf>
    <xf numFmtId="4" fontId="3" fillId="32" borderId="0" xfId="0" applyNumberFormat="1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4" fontId="6" fillId="32" borderId="11" xfId="0" applyNumberFormat="1" applyFont="1" applyFill="1" applyBorder="1" applyAlignment="1">
      <alignment horizontal="center" vertical="center"/>
    </xf>
    <xf numFmtId="14" fontId="5" fillId="32" borderId="11" xfId="0" applyNumberFormat="1" applyFont="1" applyFill="1" applyBorder="1" applyAlignment="1">
      <alignment horizontal="center" vertical="center"/>
    </xf>
    <xf numFmtId="0" fontId="7" fillId="32" borderId="11" xfId="59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171" fontId="8" fillId="32" borderId="11" xfId="59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14" fontId="5" fillId="32" borderId="12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80" fontId="2" fillId="32" borderId="11" xfId="59" applyNumberFormat="1" applyFont="1" applyFill="1" applyBorder="1" applyAlignment="1">
      <alignment horizontal="right"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80" fontId="11" fillId="32" borderId="11" xfId="0" applyNumberFormat="1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180" fontId="4" fillId="32" borderId="0" xfId="0" applyNumberFormat="1" applyFont="1" applyFill="1" applyAlignment="1">
      <alignment/>
    </xf>
    <xf numFmtId="0" fontId="16" fillId="32" borderId="0" xfId="0" applyFont="1" applyFill="1" applyBorder="1" applyAlignment="1">
      <alignment horizontal="right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/>
    </xf>
    <xf numFmtId="0" fontId="0" fillId="32" borderId="20" xfId="0" applyFill="1" applyBorder="1" applyAlignment="1">
      <alignment/>
    </xf>
    <xf numFmtId="0" fontId="15" fillId="32" borderId="12" xfId="0" applyFont="1" applyFill="1" applyBorder="1" applyAlignment="1">
      <alignment horizontal="center" vertical="center" wrapText="1"/>
    </xf>
    <xf numFmtId="0" fontId="53" fillId="32" borderId="19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53" fillId="32" borderId="19" xfId="0" applyFont="1" applyFill="1" applyBorder="1" applyAlignment="1">
      <alignment/>
    </xf>
    <xf numFmtId="0" fontId="53" fillId="32" borderId="20" xfId="0" applyFont="1" applyFill="1" applyBorder="1" applyAlignment="1">
      <alignment/>
    </xf>
    <xf numFmtId="0" fontId="16" fillId="3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54" fillId="32" borderId="21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55" fillId="0" borderId="0" xfId="0" applyFont="1" applyBorder="1" applyAlignment="1">
      <alignment horizontal="right" vertical="center" wrapText="1"/>
    </xf>
    <xf numFmtId="0" fontId="12" fillId="32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3"/>
  <sheetViews>
    <sheetView tabSelected="1" view="pageBreakPreview" zoomScaleSheetLayoutView="100" workbookViewId="0" topLeftCell="C1">
      <selection activeCell="E5" sqref="E5"/>
    </sheetView>
  </sheetViews>
  <sheetFormatPr defaultColWidth="9.140625" defaultRowHeight="15"/>
  <cols>
    <col min="1" max="1" width="8.8515625" style="1" hidden="1" customWidth="1"/>
    <col min="2" max="2" width="18.7109375" style="1" hidden="1" customWidth="1"/>
    <col min="3" max="3" width="69.00390625" style="20" customWidth="1"/>
    <col min="4" max="4" width="15.57421875" style="1" customWidth="1"/>
    <col min="5" max="5" width="9.28125" style="1" customWidth="1"/>
    <col min="6" max="6" width="9.00390625" style="1" customWidth="1"/>
    <col min="7" max="7" width="9.57421875" style="1" customWidth="1"/>
    <col min="8" max="10" width="12.57421875" style="2" bestFit="1" customWidth="1"/>
    <col min="11" max="12" width="12.57421875" style="1" bestFit="1" customWidth="1"/>
    <col min="13" max="16384" width="9.140625" style="13" customWidth="1"/>
  </cols>
  <sheetData>
    <row r="1" spans="9:12" ht="55.5" customHeight="1">
      <c r="I1" s="47" t="s">
        <v>61</v>
      </c>
      <c r="J1" s="47"/>
      <c r="K1" s="47"/>
      <c r="L1" s="48"/>
    </row>
    <row r="2" spans="9:12" ht="12.75" customHeight="1">
      <c r="I2" s="34"/>
      <c r="J2" s="34"/>
      <c r="K2" s="34"/>
      <c r="L2" s="55" t="s">
        <v>60</v>
      </c>
    </row>
    <row r="3" spans="1:12" ht="35.25" customHeight="1">
      <c r="A3" s="4"/>
      <c r="B3" s="3"/>
      <c r="C3" s="49" t="s">
        <v>55</v>
      </c>
      <c r="D3" s="49"/>
      <c r="E3" s="49"/>
      <c r="F3" s="49"/>
      <c r="G3" s="49"/>
      <c r="H3" s="49"/>
      <c r="I3" s="49"/>
      <c r="J3" s="49"/>
      <c r="K3" s="49"/>
      <c r="L3" s="49"/>
    </row>
    <row r="4" spans="1:12" ht="16.5" customHeight="1">
      <c r="A4" s="15" t="s">
        <v>0</v>
      </c>
      <c r="B4" s="16"/>
      <c r="C4" s="21"/>
      <c r="D4" s="50" t="s">
        <v>4</v>
      </c>
      <c r="E4" s="51" t="s">
        <v>7</v>
      </c>
      <c r="F4" s="52"/>
      <c r="G4" s="50" t="s">
        <v>10</v>
      </c>
      <c r="H4" s="53" t="s">
        <v>5</v>
      </c>
      <c r="I4" s="56"/>
      <c r="J4" s="56"/>
      <c r="K4" s="56"/>
      <c r="L4" s="56"/>
    </row>
    <row r="5" spans="1:12" ht="48">
      <c r="A5" s="17"/>
      <c r="B5" s="18"/>
      <c r="C5" s="22"/>
      <c r="D5" s="37"/>
      <c r="E5" s="25" t="s">
        <v>9</v>
      </c>
      <c r="F5" s="25" t="s">
        <v>8</v>
      </c>
      <c r="G5" s="54"/>
      <c r="H5" s="26" t="s">
        <v>1</v>
      </c>
      <c r="I5" s="26" t="s">
        <v>11</v>
      </c>
      <c r="J5" s="26" t="s">
        <v>12</v>
      </c>
      <c r="K5" s="26" t="s">
        <v>15</v>
      </c>
      <c r="L5" s="26" t="s">
        <v>16</v>
      </c>
    </row>
    <row r="6" spans="1:12" ht="12.75">
      <c r="A6" s="4"/>
      <c r="B6" s="4"/>
      <c r="C6" s="44" t="s">
        <v>13</v>
      </c>
      <c r="D6" s="38" t="s">
        <v>14</v>
      </c>
      <c r="E6" s="6">
        <v>41640</v>
      </c>
      <c r="F6" s="6">
        <v>43465</v>
      </c>
      <c r="G6" s="7">
        <v>2014</v>
      </c>
      <c r="H6" s="27">
        <f>SUM(I6:L6)</f>
        <v>22512.899999999998</v>
      </c>
      <c r="I6" s="27">
        <f aca="true" t="shared" si="0" ref="I6:L10">SUM(I12,I60,I126,I156,I180,I198,I234)</f>
        <v>91.3</v>
      </c>
      <c r="J6" s="27">
        <f t="shared" si="0"/>
        <v>9583.7</v>
      </c>
      <c r="K6" s="27">
        <f t="shared" si="0"/>
        <v>12837.899999999998</v>
      </c>
      <c r="L6" s="27">
        <f t="shared" si="0"/>
        <v>0</v>
      </c>
    </row>
    <row r="7" spans="1:12" ht="12.75">
      <c r="A7" s="4"/>
      <c r="B7" s="4"/>
      <c r="C7" s="45"/>
      <c r="D7" s="39"/>
      <c r="E7" s="6">
        <v>41640</v>
      </c>
      <c r="F7" s="6">
        <v>43465</v>
      </c>
      <c r="G7" s="7">
        <v>2015</v>
      </c>
      <c r="H7" s="27">
        <f>SUM(I7:L7)</f>
        <v>981783.3</v>
      </c>
      <c r="I7" s="27">
        <f t="shared" si="0"/>
        <v>1820.9</v>
      </c>
      <c r="J7" s="27">
        <f t="shared" si="0"/>
        <v>581254.7999999999</v>
      </c>
      <c r="K7" s="27">
        <f t="shared" si="0"/>
        <v>398707.60000000003</v>
      </c>
      <c r="L7" s="27">
        <f t="shared" si="0"/>
        <v>0</v>
      </c>
    </row>
    <row r="8" spans="1:12" ht="12.75">
      <c r="A8" s="4"/>
      <c r="B8" s="4"/>
      <c r="C8" s="45"/>
      <c r="D8" s="39"/>
      <c r="E8" s="6">
        <v>41640</v>
      </c>
      <c r="F8" s="6">
        <v>43465</v>
      </c>
      <c r="G8" s="7">
        <v>2016</v>
      </c>
      <c r="H8" s="27">
        <f>SUM(I8:L8)</f>
        <v>747567.8823599999</v>
      </c>
      <c r="I8" s="27">
        <f t="shared" si="0"/>
        <v>1489.5</v>
      </c>
      <c r="J8" s="27">
        <f t="shared" si="0"/>
        <v>463214.69954</v>
      </c>
      <c r="K8" s="27">
        <f t="shared" si="0"/>
        <v>282863.68282</v>
      </c>
      <c r="L8" s="27">
        <f t="shared" si="0"/>
        <v>0</v>
      </c>
    </row>
    <row r="9" spans="1:12" ht="12.75">
      <c r="A9" s="4"/>
      <c r="B9" s="4"/>
      <c r="C9" s="45"/>
      <c r="D9" s="39"/>
      <c r="E9" s="6">
        <v>41640</v>
      </c>
      <c r="F9" s="6">
        <v>43465</v>
      </c>
      <c r="G9" s="7">
        <v>2017</v>
      </c>
      <c r="H9" s="27">
        <f>SUM(I9:L9)</f>
        <v>734930.4</v>
      </c>
      <c r="I9" s="27">
        <f t="shared" si="0"/>
        <v>1433</v>
      </c>
      <c r="J9" s="27">
        <f t="shared" si="0"/>
        <v>478637.8</v>
      </c>
      <c r="K9" s="27">
        <f t="shared" si="0"/>
        <v>254859.6</v>
      </c>
      <c r="L9" s="27">
        <f t="shared" si="0"/>
        <v>0</v>
      </c>
    </row>
    <row r="10" spans="1:14" ht="12.75">
      <c r="A10" s="4"/>
      <c r="B10" s="4"/>
      <c r="C10" s="46"/>
      <c r="D10" s="40"/>
      <c r="E10" s="6">
        <v>41640</v>
      </c>
      <c r="F10" s="6">
        <v>43465</v>
      </c>
      <c r="G10" s="7">
        <v>2018</v>
      </c>
      <c r="H10" s="27">
        <f>SUM(I10:L10)</f>
        <v>765489.5</v>
      </c>
      <c r="I10" s="27">
        <f t="shared" si="0"/>
        <v>444.8</v>
      </c>
      <c r="J10" s="27">
        <f t="shared" si="0"/>
        <v>490017.4</v>
      </c>
      <c r="K10" s="27">
        <f t="shared" si="0"/>
        <v>275027.3</v>
      </c>
      <c r="L10" s="27">
        <f t="shared" si="0"/>
        <v>0</v>
      </c>
      <c r="M10" s="33">
        <f>275759.9</f>
        <v>275759.9</v>
      </c>
      <c r="N10" s="33">
        <f>M10-K10</f>
        <v>732.6000000000349</v>
      </c>
    </row>
    <row r="11" spans="1:12" ht="12.75">
      <c r="A11" s="4"/>
      <c r="B11" s="4"/>
      <c r="C11" s="23" t="s">
        <v>6</v>
      </c>
      <c r="D11" s="28"/>
      <c r="E11" s="5"/>
      <c r="F11" s="5"/>
      <c r="G11" s="5"/>
      <c r="H11" s="27">
        <f>SUM(H6:H10)</f>
        <v>3252283.98236</v>
      </c>
      <c r="I11" s="27">
        <f>SUM(I6:I10)</f>
        <v>5279.5</v>
      </c>
      <c r="J11" s="27">
        <f>SUM(J6:J10)</f>
        <v>2022708.3995400001</v>
      </c>
      <c r="K11" s="27">
        <f>SUM(K6:K10)</f>
        <v>1224296.08282</v>
      </c>
      <c r="L11" s="27">
        <f>SUM(L6:L10)</f>
        <v>0</v>
      </c>
    </row>
    <row r="12" spans="1:12" ht="12.75">
      <c r="A12" s="4"/>
      <c r="B12" s="8"/>
      <c r="C12" s="44" t="s">
        <v>48</v>
      </c>
      <c r="D12" s="38" t="s">
        <v>14</v>
      </c>
      <c r="E12" s="6">
        <v>41640</v>
      </c>
      <c r="F12" s="6">
        <v>43465</v>
      </c>
      <c r="G12" s="7">
        <v>2014</v>
      </c>
      <c r="H12" s="27">
        <f>SUM(I12:L12)</f>
        <v>5070.3</v>
      </c>
      <c r="I12" s="27">
        <f aca="true" t="shared" si="1" ref="I12:L16">SUM(I18,I24,I30,I36,I42,I48,I54)</f>
        <v>0</v>
      </c>
      <c r="J12" s="27">
        <f t="shared" si="1"/>
        <v>816.5</v>
      </c>
      <c r="K12" s="27">
        <f t="shared" si="1"/>
        <v>4253.8</v>
      </c>
      <c r="L12" s="27">
        <f t="shared" si="1"/>
        <v>0</v>
      </c>
    </row>
    <row r="13" spans="1:12" ht="12.75">
      <c r="A13" s="4"/>
      <c r="B13" s="8"/>
      <c r="C13" s="45"/>
      <c r="D13" s="39"/>
      <c r="E13" s="6">
        <v>41640</v>
      </c>
      <c r="F13" s="6">
        <v>43465</v>
      </c>
      <c r="G13" s="7">
        <v>2015</v>
      </c>
      <c r="H13" s="27">
        <f>SUM(I13:L13)</f>
        <v>533404.6</v>
      </c>
      <c r="I13" s="27">
        <f t="shared" si="1"/>
        <v>0</v>
      </c>
      <c r="J13" s="27">
        <f t="shared" si="1"/>
        <v>306739.1</v>
      </c>
      <c r="K13" s="27">
        <f t="shared" si="1"/>
        <v>226665.49999999997</v>
      </c>
      <c r="L13" s="27">
        <f t="shared" si="1"/>
        <v>0</v>
      </c>
    </row>
    <row r="14" spans="1:12" ht="12.75">
      <c r="A14" s="4"/>
      <c r="B14" s="8"/>
      <c r="C14" s="45"/>
      <c r="D14" s="39"/>
      <c r="E14" s="6">
        <v>41640</v>
      </c>
      <c r="F14" s="6">
        <v>43465</v>
      </c>
      <c r="G14" s="7">
        <v>2016</v>
      </c>
      <c r="H14" s="27">
        <f>SUM(I14:L14)</f>
        <v>256835.85066</v>
      </c>
      <c r="I14" s="27">
        <f t="shared" si="1"/>
        <v>0</v>
      </c>
      <c r="J14" s="27">
        <f t="shared" si="1"/>
        <v>164307.09954</v>
      </c>
      <c r="K14" s="27">
        <f t="shared" si="1"/>
        <v>92528.75112</v>
      </c>
      <c r="L14" s="27">
        <f t="shared" si="1"/>
        <v>0</v>
      </c>
    </row>
    <row r="15" spans="1:12" ht="12.75">
      <c r="A15" s="4"/>
      <c r="B15" s="8"/>
      <c r="C15" s="45"/>
      <c r="D15" s="39"/>
      <c r="E15" s="6">
        <v>41640</v>
      </c>
      <c r="F15" s="6">
        <v>43465</v>
      </c>
      <c r="G15" s="7">
        <v>2017</v>
      </c>
      <c r="H15" s="27">
        <f>SUM(I15:L15)</f>
        <v>268180.80000000005</v>
      </c>
      <c r="I15" s="27">
        <v>0</v>
      </c>
      <c r="J15" s="27">
        <f t="shared" si="1"/>
        <v>176533.80000000002</v>
      </c>
      <c r="K15" s="27">
        <f t="shared" si="1"/>
        <v>91647</v>
      </c>
      <c r="L15" s="27">
        <f t="shared" si="1"/>
        <v>0</v>
      </c>
    </row>
    <row r="16" spans="1:12" ht="12.75">
      <c r="A16" s="4"/>
      <c r="B16" s="8"/>
      <c r="C16" s="46"/>
      <c r="D16" s="40"/>
      <c r="E16" s="6">
        <v>41640</v>
      </c>
      <c r="F16" s="6">
        <v>43465</v>
      </c>
      <c r="G16" s="7">
        <v>2018</v>
      </c>
      <c r="H16" s="27">
        <f>SUM(I16:L16)</f>
        <v>279742.7</v>
      </c>
      <c r="I16" s="27">
        <f t="shared" si="1"/>
        <v>0</v>
      </c>
      <c r="J16" s="27">
        <f>SUM(J22,J28,J34,J40,J46,J52,J58)</f>
        <v>184852.40000000002</v>
      </c>
      <c r="K16" s="27">
        <f t="shared" si="1"/>
        <v>94890.29999999999</v>
      </c>
      <c r="L16" s="27">
        <f t="shared" si="1"/>
        <v>0</v>
      </c>
    </row>
    <row r="17" spans="1:12" s="14" customFormat="1" ht="13.5">
      <c r="A17" s="10"/>
      <c r="B17" s="8"/>
      <c r="C17" s="24" t="s">
        <v>6</v>
      </c>
      <c r="D17" s="11"/>
      <c r="E17" s="11"/>
      <c r="F17" s="11"/>
      <c r="G17" s="9"/>
      <c r="H17" s="27">
        <f>SUM(H12:H16)</f>
        <v>1343234.2506600001</v>
      </c>
      <c r="I17" s="27">
        <f>SUM(I12:I16)</f>
        <v>0</v>
      </c>
      <c r="J17" s="27">
        <f>SUM(J12:J16)</f>
        <v>833248.89954</v>
      </c>
      <c r="K17" s="27">
        <f>SUM(K12:K16)</f>
        <v>509985.35111999995</v>
      </c>
      <c r="L17" s="27">
        <f>SUM(L12:L16)</f>
        <v>0</v>
      </c>
    </row>
    <row r="18" spans="1:12" ht="12.75">
      <c r="A18" s="4"/>
      <c r="B18" s="8"/>
      <c r="C18" s="41" t="s">
        <v>43</v>
      </c>
      <c r="D18" s="38" t="s">
        <v>14</v>
      </c>
      <c r="E18" s="6">
        <v>41640</v>
      </c>
      <c r="F18" s="6">
        <v>43465</v>
      </c>
      <c r="G18" s="7">
        <v>2014</v>
      </c>
      <c r="H18" s="19">
        <f aca="true" t="shared" si="2" ref="H18:H59">SUM(I18:L18)</f>
        <v>0</v>
      </c>
      <c r="I18" s="19">
        <v>0</v>
      </c>
      <c r="J18" s="19"/>
      <c r="K18" s="19"/>
      <c r="L18" s="19">
        <v>0</v>
      </c>
    </row>
    <row r="19" spans="1:12" ht="12.75">
      <c r="A19" s="4"/>
      <c r="B19" s="8"/>
      <c r="C19" s="42"/>
      <c r="D19" s="39"/>
      <c r="E19" s="6">
        <v>41640</v>
      </c>
      <c r="F19" s="6">
        <v>43465</v>
      </c>
      <c r="G19" s="7">
        <v>2015</v>
      </c>
      <c r="H19" s="19">
        <f t="shared" si="2"/>
        <v>131403.8</v>
      </c>
      <c r="I19" s="19">
        <v>0</v>
      </c>
      <c r="J19" s="19">
        <v>0</v>
      </c>
      <c r="K19" s="19">
        <v>131403.8</v>
      </c>
      <c r="L19" s="19">
        <v>0</v>
      </c>
    </row>
    <row r="20" spans="1:12" ht="12.75">
      <c r="A20" s="4"/>
      <c r="B20" s="8"/>
      <c r="C20" s="42"/>
      <c r="D20" s="39"/>
      <c r="E20" s="6">
        <v>41640</v>
      </c>
      <c r="F20" s="6">
        <v>43465</v>
      </c>
      <c r="G20" s="7">
        <v>2016</v>
      </c>
      <c r="H20" s="19">
        <f t="shared" si="2"/>
        <v>84940</v>
      </c>
      <c r="I20" s="19">
        <v>0</v>
      </c>
      <c r="J20" s="19"/>
      <c r="K20" s="19">
        <v>84940</v>
      </c>
      <c r="L20" s="19">
        <v>0</v>
      </c>
    </row>
    <row r="21" spans="1:12" ht="12.75">
      <c r="A21" s="4"/>
      <c r="B21" s="8"/>
      <c r="C21" s="42"/>
      <c r="D21" s="39"/>
      <c r="E21" s="6">
        <v>41640</v>
      </c>
      <c r="F21" s="6">
        <v>43465</v>
      </c>
      <c r="G21" s="7">
        <v>2017</v>
      </c>
      <c r="H21" s="19">
        <f t="shared" si="2"/>
        <v>87281.2</v>
      </c>
      <c r="I21" s="19">
        <v>0</v>
      </c>
      <c r="J21" s="19"/>
      <c r="K21" s="19">
        <v>87281.2</v>
      </c>
      <c r="L21" s="19">
        <v>0</v>
      </c>
    </row>
    <row r="22" spans="1:12" ht="12.75">
      <c r="A22" s="4"/>
      <c r="B22" s="8"/>
      <c r="C22" s="43"/>
      <c r="D22" s="40"/>
      <c r="E22" s="6">
        <v>41640</v>
      </c>
      <c r="F22" s="6">
        <v>43465</v>
      </c>
      <c r="G22" s="7">
        <v>2018</v>
      </c>
      <c r="H22" s="19">
        <f t="shared" si="2"/>
        <v>89506.9</v>
      </c>
      <c r="I22" s="19">
        <v>0</v>
      </c>
      <c r="J22" s="19"/>
      <c r="K22" s="19">
        <v>89506.9</v>
      </c>
      <c r="L22" s="19">
        <v>0</v>
      </c>
    </row>
    <row r="23" spans="1:12" s="14" customFormat="1" ht="13.5">
      <c r="A23" s="10"/>
      <c r="B23" s="8"/>
      <c r="C23" s="24" t="s">
        <v>6</v>
      </c>
      <c r="D23" s="11"/>
      <c r="E23" s="11"/>
      <c r="F23" s="11"/>
      <c r="G23" s="9"/>
      <c r="H23" s="19">
        <f>SUM(H18:H22)</f>
        <v>393131.9</v>
      </c>
      <c r="I23" s="19">
        <f>SUM(I18:I22)</f>
        <v>0</v>
      </c>
      <c r="J23" s="19">
        <f>SUM(J18:J22)</f>
        <v>0</v>
      </c>
      <c r="K23" s="19">
        <f>SUM(K18:K22)</f>
        <v>393131.9</v>
      </c>
      <c r="L23" s="19">
        <f>SUM(L18:L22)</f>
        <v>0</v>
      </c>
    </row>
    <row r="24" spans="1:12" ht="12.75">
      <c r="A24" s="4"/>
      <c r="B24" s="8"/>
      <c r="C24" s="41" t="s">
        <v>17</v>
      </c>
      <c r="D24" s="38" t="s">
        <v>14</v>
      </c>
      <c r="E24" s="6">
        <v>41640</v>
      </c>
      <c r="F24" s="6">
        <v>43465</v>
      </c>
      <c r="G24" s="7">
        <v>2014</v>
      </c>
      <c r="H24" s="19">
        <f t="shared" si="2"/>
        <v>325.8</v>
      </c>
      <c r="I24" s="19">
        <v>0</v>
      </c>
      <c r="J24" s="19"/>
      <c r="K24" s="19">
        <v>325.8</v>
      </c>
      <c r="L24" s="19">
        <v>0</v>
      </c>
    </row>
    <row r="25" spans="1:12" ht="12.75">
      <c r="A25" s="4"/>
      <c r="B25" s="8"/>
      <c r="C25" s="42"/>
      <c r="D25" s="39"/>
      <c r="E25" s="6">
        <v>41640</v>
      </c>
      <c r="F25" s="6">
        <v>43465</v>
      </c>
      <c r="G25" s="7">
        <v>2015</v>
      </c>
      <c r="H25" s="19">
        <f t="shared" si="2"/>
        <v>0</v>
      </c>
      <c r="I25" s="19">
        <v>0</v>
      </c>
      <c r="J25" s="19"/>
      <c r="K25" s="19">
        <v>0</v>
      </c>
      <c r="L25" s="19">
        <v>0</v>
      </c>
    </row>
    <row r="26" spans="1:12" ht="12.75">
      <c r="A26" s="4"/>
      <c r="B26" s="8"/>
      <c r="C26" s="42"/>
      <c r="D26" s="39"/>
      <c r="E26" s="6">
        <v>41640</v>
      </c>
      <c r="F26" s="6">
        <v>43465</v>
      </c>
      <c r="G26" s="7">
        <v>2016</v>
      </c>
      <c r="H26" s="19">
        <f t="shared" si="2"/>
        <v>0</v>
      </c>
      <c r="I26" s="19">
        <v>0</v>
      </c>
      <c r="J26" s="19"/>
      <c r="K26" s="19">
        <v>0</v>
      </c>
      <c r="L26" s="19">
        <v>0</v>
      </c>
    </row>
    <row r="27" spans="1:12" ht="12.75">
      <c r="A27" s="4"/>
      <c r="B27" s="8"/>
      <c r="C27" s="42"/>
      <c r="D27" s="39"/>
      <c r="E27" s="6">
        <v>41640</v>
      </c>
      <c r="F27" s="6">
        <v>43465</v>
      </c>
      <c r="G27" s="7">
        <v>2017</v>
      </c>
      <c r="H27" s="19">
        <f t="shared" si="2"/>
        <v>0</v>
      </c>
      <c r="I27" s="19">
        <v>0</v>
      </c>
      <c r="J27" s="19"/>
      <c r="K27" s="19">
        <v>0</v>
      </c>
      <c r="L27" s="19">
        <v>0</v>
      </c>
    </row>
    <row r="28" spans="1:12" ht="12.75">
      <c r="A28" s="4"/>
      <c r="B28" s="8"/>
      <c r="C28" s="43"/>
      <c r="D28" s="40"/>
      <c r="E28" s="6">
        <v>41640</v>
      </c>
      <c r="F28" s="6">
        <v>43465</v>
      </c>
      <c r="G28" s="7">
        <v>2018</v>
      </c>
      <c r="H28" s="19">
        <f t="shared" si="2"/>
        <v>0</v>
      </c>
      <c r="I28" s="19">
        <v>0</v>
      </c>
      <c r="J28" s="19"/>
      <c r="K28" s="19">
        <v>0</v>
      </c>
      <c r="L28" s="19">
        <v>0</v>
      </c>
    </row>
    <row r="29" spans="1:12" s="14" customFormat="1" ht="13.5">
      <c r="A29" s="10"/>
      <c r="B29" s="8"/>
      <c r="C29" s="24" t="s">
        <v>6</v>
      </c>
      <c r="D29" s="11"/>
      <c r="E29" s="11"/>
      <c r="F29" s="11"/>
      <c r="G29" s="9"/>
      <c r="H29" s="19">
        <f>SUM(H24:H28)</f>
        <v>325.8</v>
      </c>
      <c r="I29" s="19">
        <f>SUM(I24:I28)</f>
        <v>0</v>
      </c>
      <c r="J29" s="19">
        <f>SUM(J24:J28)</f>
        <v>0</v>
      </c>
      <c r="K29" s="19">
        <f>SUM(K24:K28)</f>
        <v>325.8</v>
      </c>
      <c r="L29" s="19">
        <f>SUM(L24:L28)</f>
        <v>0</v>
      </c>
    </row>
    <row r="30" spans="1:12" ht="12.75">
      <c r="A30" s="4"/>
      <c r="B30" s="8"/>
      <c r="C30" s="41" t="s">
        <v>18</v>
      </c>
      <c r="D30" s="38" t="s">
        <v>14</v>
      </c>
      <c r="E30" s="6">
        <v>41640</v>
      </c>
      <c r="F30" s="6">
        <v>43465</v>
      </c>
      <c r="G30" s="7">
        <v>2014</v>
      </c>
      <c r="H30" s="19">
        <f t="shared" si="2"/>
        <v>0</v>
      </c>
      <c r="I30" s="19">
        <v>0</v>
      </c>
      <c r="J30" s="19"/>
      <c r="K30" s="19">
        <v>0</v>
      </c>
      <c r="L30" s="19">
        <v>0</v>
      </c>
    </row>
    <row r="31" spans="1:12" ht="12.75">
      <c r="A31" s="4"/>
      <c r="B31" s="8"/>
      <c r="C31" s="42"/>
      <c r="D31" s="39"/>
      <c r="E31" s="6">
        <v>41640</v>
      </c>
      <c r="F31" s="6">
        <v>43465</v>
      </c>
      <c r="G31" s="7">
        <v>2015</v>
      </c>
      <c r="H31" s="19">
        <f t="shared" si="2"/>
        <v>9798</v>
      </c>
      <c r="I31" s="19">
        <v>0</v>
      </c>
      <c r="J31" s="19">
        <v>9798</v>
      </c>
      <c r="K31" s="19">
        <v>0</v>
      </c>
      <c r="L31" s="19">
        <v>0</v>
      </c>
    </row>
    <row r="32" spans="1:12" ht="12.75">
      <c r="A32" s="4"/>
      <c r="B32" s="8"/>
      <c r="C32" s="42"/>
      <c r="D32" s="39"/>
      <c r="E32" s="6">
        <v>41640</v>
      </c>
      <c r="F32" s="6">
        <v>43465</v>
      </c>
      <c r="G32" s="7">
        <v>2016</v>
      </c>
      <c r="H32" s="19">
        <f t="shared" si="2"/>
        <v>8847</v>
      </c>
      <c r="I32" s="19">
        <v>0</v>
      </c>
      <c r="J32" s="19">
        <v>8847</v>
      </c>
      <c r="K32" s="19">
        <v>0</v>
      </c>
      <c r="L32" s="19">
        <v>0</v>
      </c>
    </row>
    <row r="33" spans="1:12" ht="12.75">
      <c r="A33" s="4"/>
      <c r="B33" s="8"/>
      <c r="C33" s="42"/>
      <c r="D33" s="39"/>
      <c r="E33" s="6">
        <v>41640</v>
      </c>
      <c r="F33" s="6">
        <v>43465</v>
      </c>
      <c r="G33" s="7">
        <v>2017</v>
      </c>
      <c r="H33" s="19">
        <f t="shared" si="2"/>
        <v>10884</v>
      </c>
      <c r="I33" s="19">
        <v>0</v>
      </c>
      <c r="J33" s="19">
        <v>10884</v>
      </c>
      <c r="K33" s="19">
        <v>0</v>
      </c>
      <c r="L33" s="19">
        <v>0</v>
      </c>
    </row>
    <row r="34" spans="1:12" ht="12.75">
      <c r="A34" s="4"/>
      <c r="B34" s="8"/>
      <c r="C34" s="43"/>
      <c r="D34" s="40"/>
      <c r="E34" s="6">
        <v>41640</v>
      </c>
      <c r="F34" s="6">
        <v>43465</v>
      </c>
      <c r="G34" s="7">
        <v>2018</v>
      </c>
      <c r="H34" s="19">
        <f t="shared" si="2"/>
        <v>9943.2</v>
      </c>
      <c r="I34" s="19">
        <v>0</v>
      </c>
      <c r="J34" s="19">
        <v>9943.2</v>
      </c>
      <c r="K34" s="19">
        <v>0</v>
      </c>
      <c r="L34" s="19">
        <v>0</v>
      </c>
    </row>
    <row r="35" spans="1:12" s="14" customFormat="1" ht="13.5">
      <c r="A35" s="10"/>
      <c r="B35" s="8"/>
      <c r="C35" s="24" t="s">
        <v>6</v>
      </c>
      <c r="D35" s="11"/>
      <c r="E35" s="11"/>
      <c r="F35" s="11"/>
      <c r="G35" s="9"/>
      <c r="H35" s="19">
        <f t="shared" si="2"/>
        <v>39472.2</v>
      </c>
      <c r="I35" s="19">
        <v>0</v>
      </c>
      <c r="J35" s="19">
        <f>SUM(J30:J34)</f>
        <v>39472.2</v>
      </c>
      <c r="K35" s="19">
        <v>0</v>
      </c>
      <c r="L35" s="19">
        <v>0</v>
      </c>
    </row>
    <row r="36" spans="1:12" ht="12.75">
      <c r="A36" s="4"/>
      <c r="B36" s="8"/>
      <c r="C36" s="41" t="s">
        <v>19</v>
      </c>
      <c r="D36" s="38" t="s">
        <v>14</v>
      </c>
      <c r="E36" s="6">
        <v>41640</v>
      </c>
      <c r="F36" s="6">
        <v>43465</v>
      </c>
      <c r="G36" s="7">
        <v>2014</v>
      </c>
      <c r="H36" s="19">
        <f t="shared" si="2"/>
        <v>16</v>
      </c>
      <c r="I36" s="19">
        <v>0</v>
      </c>
      <c r="J36" s="19"/>
      <c r="K36" s="19">
        <v>16</v>
      </c>
      <c r="L36" s="19">
        <v>0</v>
      </c>
    </row>
    <row r="37" spans="1:12" ht="12.75">
      <c r="A37" s="4"/>
      <c r="B37" s="8"/>
      <c r="C37" s="42"/>
      <c r="D37" s="39"/>
      <c r="E37" s="6">
        <v>41640</v>
      </c>
      <c r="F37" s="6">
        <v>43465</v>
      </c>
      <c r="G37" s="7">
        <v>2015</v>
      </c>
      <c r="H37" s="19">
        <f t="shared" si="2"/>
        <v>97.4</v>
      </c>
      <c r="I37" s="19">
        <v>0</v>
      </c>
      <c r="J37" s="19">
        <v>0</v>
      </c>
      <c r="K37" s="19">
        <v>97.4</v>
      </c>
      <c r="L37" s="19">
        <v>0</v>
      </c>
    </row>
    <row r="38" spans="1:12" ht="12.75">
      <c r="A38" s="4"/>
      <c r="B38" s="8"/>
      <c r="C38" s="42"/>
      <c r="D38" s="39"/>
      <c r="E38" s="6">
        <v>41640</v>
      </c>
      <c r="F38" s="6">
        <v>43465</v>
      </c>
      <c r="G38" s="7">
        <v>2016</v>
      </c>
      <c r="H38" s="19">
        <f t="shared" si="2"/>
        <v>19</v>
      </c>
      <c r="I38" s="19">
        <v>0</v>
      </c>
      <c r="J38" s="19">
        <v>0</v>
      </c>
      <c r="K38" s="19">
        <v>19</v>
      </c>
      <c r="L38" s="19">
        <v>0</v>
      </c>
    </row>
    <row r="39" spans="1:12" ht="12.75">
      <c r="A39" s="4"/>
      <c r="B39" s="8"/>
      <c r="C39" s="42"/>
      <c r="D39" s="39"/>
      <c r="E39" s="6">
        <v>41640</v>
      </c>
      <c r="F39" s="6">
        <v>43465</v>
      </c>
      <c r="G39" s="7">
        <v>2017</v>
      </c>
      <c r="H39" s="19">
        <f t="shared" si="2"/>
        <v>33</v>
      </c>
      <c r="I39" s="19">
        <v>0</v>
      </c>
      <c r="J39" s="19">
        <v>0</v>
      </c>
      <c r="K39" s="19">
        <v>33</v>
      </c>
      <c r="L39" s="19">
        <v>0</v>
      </c>
    </row>
    <row r="40" spans="1:12" ht="12.75">
      <c r="A40" s="4"/>
      <c r="B40" s="8"/>
      <c r="C40" s="43"/>
      <c r="D40" s="40"/>
      <c r="E40" s="6">
        <v>41640</v>
      </c>
      <c r="F40" s="6">
        <v>43465</v>
      </c>
      <c r="G40" s="7">
        <v>2018</v>
      </c>
      <c r="H40" s="19">
        <f t="shared" si="2"/>
        <v>19.2</v>
      </c>
      <c r="I40" s="19">
        <v>0</v>
      </c>
      <c r="J40" s="19">
        <v>0</v>
      </c>
      <c r="K40" s="19">
        <v>19.2</v>
      </c>
      <c r="L40" s="19">
        <v>0</v>
      </c>
    </row>
    <row r="41" spans="1:12" s="14" customFormat="1" ht="13.5">
      <c r="A41" s="10"/>
      <c r="B41" s="8"/>
      <c r="C41" s="24" t="s">
        <v>6</v>
      </c>
      <c r="D41" s="11"/>
      <c r="E41" s="11"/>
      <c r="F41" s="11"/>
      <c r="G41" s="9"/>
      <c r="H41" s="19">
        <f t="shared" si="2"/>
        <v>184.6</v>
      </c>
      <c r="I41" s="19">
        <f>SUM(I36:I40)</f>
        <v>0</v>
      </c>
      <c r="J41" s="19">
        <f>SUM(J36:J40)</f>
        <v>0</v>
      </c>
      <c r="K41" s="19">
        <f>SUM(K36:K40)</f>
        <v>184.6</v>
      </c>
      <c r="L41" s="19">
        <f>SUM(L36:L40)</f>
        <v>0</v>
      </c>
    </row>
    <row r="42" spans="1:12" ht="12.75">
      <c r="A42" s="4"/>
      <c r="B42" s="8"/>
      <c r="C42" s="41" t="s">
        <v>20</v>
      </c>
      <c r="D42" s="38" t="s">
        <v>14</v>
      </c>
      <c r="E42" s="6">
        <v>41640</v>
      </c>
      <c r="F42" s="6">
        <v>43465</v>
      </c>
      <c r="G42" s="7">
        <v>2014</v>
      </c>
      <c r="H42" s="19">
        <f t="shared" si="2"/>
        <v>0</v>
      </c>
      <c r="I42" s="19"/>
      <c r="J42" s="19">
        <v>0</v>
      </c>
      <c r="K42" s="19"/>
      <c r="L42" s="19">
        <v>0</v>
      </c>
    </row>
    <row r="43" spans="1:12" ht="12.75">
      <c r="A43" s="4"/>
      <c r="B43" s="8"/>
      <c r="C43" s="42"/>
      <c r="D43" s="39"/>
      <c r="E43" s="6">
        <v>41640</v>
      </c>
      <c r="F43" s="6">
        <v>43465</v>
      </c>
      <c r="G43" s="7">
        <v>2015</v>
      </c>
      <c r="H43" s="19">
        <f t="shared" si="2"/>
        <v>86240.7</v>
      </c>
      <c r="I43" s="19"/>
      <c r="J43" s="19">
        <v>86240.7</v>
      </c>
      <c r="K43" s="19"/>
      <c r="L43" s="19">
        <v>0</v>
      </c>
    </row>
    <row r="44" spans="1:12" ht="12.75">
      <c r="A44" s="4"/>
      <c r="B44" s="8"/>
      <c r="C44" s="42"/>
      <c r="D44" s="39"/>
      <c r="E44" s="6">
        <v>41640</v>
      </c>
      <c r="F44" s="6">
        <v>43465</v>
      </c>
      <c r="G44" s="7">
        <v>2016</v>
      </c>
      <c r="H44" s="19">
        <f t="shared" si="2"/>
        <v>150738.9</v>
      </c>
      <c r="I44" s="19"/>
      <c r="J44" s="19">
        <v>150738.9</v>
      </c>
      <c r="K44" s="19"/>
      <c r="L44" s="19">
        <v>0</v>
      </c>
    </row>
    <row r="45" spans="1:12" ht="12.75">
      <c r="A45" s="4"/>
      <c r="B45" s="8"/>
      <c r="C45" s="42"/>
      <c r="D45" s="39"/>
      <c r="E45" s="6">
        <v>41640</v>
      </c>
      <c r="F45" s="6">
        <v>43465</v>
      </c>
      <c r="G45" s="7">
        <v>2017</v>
      </c>
      <c r="H45" s="19">
        <f t="shared" si="2"/>
        <v>160041.2</v>
      </c>
      <c r="I45" s="19"/>
      <c r="J45" s="19">
        <v>160041.2</v>
      </c>
      <c r="K45" s="19"/>
      <c r="L45" s="19">
        <v>0</v>
      </c>
    </row>
    <row r="46" spans="1:12" ht="12.75">
      <c r="A46" s="4"/>
      <c r="B46" s="8"/>
      <c r="C46" s="43"/>
      <c r="D46" s="40"/>
      <c r="E46" s="6">
        <v>41640</v>
      </c>
      <c r="F46" s="6">
        <v>43465</v>
      </c>
      <c r="G46" s="7">
        <v>2018</v>
      </c>
      <c r="H46" s="19">
        <f t="shared" si="2"/>
        <v>170255.1</v>
      </c>
      <c r="I46" s="19"/>
      <c r="J46" s="19">
        <v>170255.1</v>
      </c>
      <c r="K46" s="19"/>
      <c r="L46" s="19">
        <v>0</v>
      </c>
    </row>
    <row r="47" spans="1:12" s="14" customFormat="1" ht="13.5">
      <c r="A47" s="10"/>
      <c r="B47" s="8"/>
      <c r="C47" s="24" t="s">
        <v>6</v>
      </c>
      <c r="D47" s="11"/>
      <c r="E47" s="11"/>
      <c r="F47" s="11"/>
      <c r="G47" s="9"/>
      <c r="H47" s="19">
        <f t="shared" si="2"/>
        <v>567275.9</v>
      </c>
      <c r="I47" s="19">
        <f>SUM(I42:I46)</f>
        <v>0</v>
      </c>
      <c r="J47" s="19">
        <f>SUM(J42:J46)</f>
        <v>567275.9</v>
      </c>
      <c r="K47" s="19">
        <f>SUM(K42:K46)</f>
        <v>0</v>
      </c>
      <c r="L47" s="19">
        <v>0</v>
      </c>
    </row>
    <row r="48" spans="1:12" ht="12.75">
      <c r="A48" s="4"/>
      <c r="B48" s="8"/>
      <c r="C48" s="41" t="s">
        <v>21</v>
      </c>
      <c r="D48" s="38" t="s">
        <v>14</v>
      </c>
      <c r="E48" s="6">
        <v>41640</v>
      </c>
      <c r="F48" s="6">
        <v>43465</v>
      </c>
      <c r="G48" s="7">
        <v>2014</v>
      </c>
      <c r="H48" s="19">
        <f t="shared" si="2"/>
        <v>4728.5</v>
      </c>
      <c r="I48" s="19"/>
      <c r="J48" s="19">
        <v>816.5</v>
      </c>
      <c r="K48" s="19">
        <v>3912</v>
      </c>
      <c r="L48" s="19">
        <v>0</v>
      </c>
    </row>
    <row r="49" spans="1:12" ht="12.75">
      <c r="A49" s="4"/>
      <c r="B49" s="8"/>
      <c r="C49" s="42"/>
      <c r="D49" s="39"/>
      <c r="E49" s="6">
        <v>41640</v>
      </c>
      <c r="F49" s="6">
        <v>43465</v>
      </c>
      <c r="G49" s="7">
        <v>2015</v>
      </c>
      <c r="H49" s="19">
        <f t="shared" si="2"/>
        <v>10571.7</v>
      </c>
      <c r="I49" s="19"/>
      <c r="J49" s="19">
        <v>4505.4</v>
      </c>
      <c r="K49" s="19">
        <v>6066.3</v>
      </c>
      <c r="L49" s="19">
        <v>0</v>
      </c>
    </row>
    <row r="50" spans="1:12" ht="12.75">
      <c r="A50" s="4"/>
      <c r="B50" s="8"/>
      <c r="C50" s="42"/>
      <c r="D50" s="39"/>
      <c r="E50" s="6">
        <v>41640</v>
      </c>
      <c r="F50" s="6">
        <v>43465</v>
      </c>
      <c r="G50" s="7">
        <v>2016</v>
      </c>
      <c r="H50" s="19">
        <f t="shared" si="2"/>
        <v>12290.950659999999</v>
      </c>
      <c r="I50" s="19"/>
      <c r="J50" s="19">
        <v>4721.19954</v>
      </c>
      <c r="K50" s="19">
        <v>7569.751119999999</v>
      </c>
      <c r="L50" s="19">
        <v>0</v>
      </c>
    </row>
    <row r="51" spans="1:12" ht="12.75">
      <c r="A51" s="4"/>
      <c r="B51" s="8"/>
      <c r="C51" s="42"/>
      <c r="D51" s="39"/>
      <c r="E51" s="6">
        <v>41640</v>
      </c>
      <c r="F51" s="6">
        <v>43465</v>
      </c>
      <c r="G51" s="7">
        <v>2017</v>
      </c>
      <c r="H51" s="19">
        <f t="shared" si="2"/>
        <v>9941.400000000001</v>
      </c>
      <c r="I51" s="19"/>
      <c r="J51" s="19">
        <v>5608.6</v>
      </c>
      <c r="K51" s="19">
        <v>4332.8</v>
      </c>
      <c r="L51" s="19">
        <v>0</v>
      </c>
    </row>
    <row r="52" spans="1:12" ht="12.75">
      <c r="A52" s="4"/>
      <c r="B52" s="8"/>
      <c r="C52" s="43"/>
      <c r="D52" s="40"/>
      <c r="E52" s="6">
        <v>41640</v>
      </c>
      <c r="F52" s="6">
        <v>43465</v>
      </c>
      <c r="G52" s="7">
        <v>2018</v>
      </c>
      <c r="H52" s="19">
        <f t="shared" si="2"/>
        <v>10018.3</v>
      </c>
      <c r="I52" s="19"/>
      <c r="J52" s="19">
        <v>4654.1</v>
      </c>
      <c r="K52" s="19">
        <v>5364.2</v>
      </c>
      <c r="L52" s="19">
        <v>0</v>
      </c>
    </row>
    <row r="53" spans="1:12" s="14" customFormat="1" ht="13.5">
      <c r="A53" s="10"/>
      <c r="B53" s="8"/>
      <c r="C53" s="24" t="s">
        <v>6</v>
      </c>
      <c r="D53" s="11"/>
      <c r="E53" s="11"/>
      <c r="F53" s="11"/>
      <c r="G53" s="9"/>
      <c r="H53" s="19">
        <f t="shared" si="2"/>
        <v>47550.85066</v>
      </c>
      <c r="I53" s="19">
        <f>SUM(I48:I52)</f>
        <v>0</v>
      </c>
      <c r="J53" s="19">
        <f>SUM(J48:J52)</f>
        <v>20305.79954</v>
      </c>
      <c r="K53" s="19">
        <f>SUM(K48:K52)</f>
        <v>27245.051119999996</v>
      </c>
      <c r="L53" s="19">
        <f>SUM(L48:L52)</f>
        <v>0</v>
      </c>
    </row>
    <row r="54" spans="1:12" ht="12.75">
      <c r="A54" s="4"/>
      <c r="B54" s="8"/>
      <c r="C54" s="41" t="s">
        <v>22</v>
      </c>
      <c r="D54" s="38" t="s">
        <v>14</v>
      </c>
      <c r="E54" s="6">
        <v>41640</v>
      </c>
      <c r="F54" s="6">
        <v>43465</v>
      </c>
      <c r="G54" s="7">
        <v>2014</v>
      </c>
      <c r="H54" s="19">
        <f t="shared" si="2"/>
        <v>0</v>
      </c>
      <c r="I54" s="19">
        <v>0</v>
      </c>
      <c r="J54" s="19"/>
      <c r="K54" s="19">
        <v>0</v>
      </c>
      <c r="L54" s="19">
        <v>0</v>
      </c>
    </row>
    <row r="55" spans="1:12" ht="12.75">
      <c r="A55" s="4"/>
      <c r="B55" s="8"/>
      <c r="C55" s="42"/>
      <c r="D55" s="39"/>
      <c r="E55" s="6">
        <v>41640</v>
      </c>
      <c r="F55" s="6">
        <v>43465</v>
      </c>
      <c r="G55" s="7">
        <v>2015</v>
      </c>
      <c r="H55" s="19">
        <f t="shared" si="2"/>
        <v>295293</v>
      </c>
      <c r="I55" s="19">
        <v>0</v>
      </c>
      <c r="J55" s="19">
        <v>206195</v>
      </c>
      <c r="K55" s="19">
        <v>89098</v>
      </c>
      <c r="L55" s="19">
        <v>0</v>
      </c>
    </row>
    <row r="56" spans="1:12" ht="12.75">
      <c r="A56" s="4"/>
      <c r="B56" s="8"/>
      <c r="C56" s="42"/>
      <c r="D56" s="39"/>
      <c r="E56" s="6">
        <v>41640</v>
      </c>
      <c r="F56" s="6">
        <v>43465</v>
      </c>
      <c r="G56" s="7">
        <v>2016</v>
      </c>
      <c r="H56" s="19">
        <f t="shared" si="2"/>
        <v>0</v>
      </c>
      <c r="I56" s="19">
        <v>0</v>
      </c>
      <c r="J56" s="19"/>
      <c r="K56" s="19"/>
      <c r="L56" s="19">
        <v>0</v>
      </c>
    </row>
    <row r="57" spans="1:12" ht="12.75">
      <c r="A57" s="4"/>
      <c r="B57" s="8"/>
      <c r="C57" s="42"/>
      <c r="D57" s="39"/>
      <c r="E57" s="6">
        <v>41640</v>
      </c>
      <c r="F57" s="6">
        <v>43465</v>
      </c>
      <c r="G57" s="7">
        <v>2017</v>
      </c>
      <c r="H57" s="19">
        <f t="shared" si="2"/>
        <v>0</v>
      </c>
      <c r="I57" s="19">
        <v>0</v>
      </c>
      <c r="J57" s="19"/>
      <c r="K57" s="19"/>
      <c r="L57" s="19">
        <v>0</v>
      </c>
    </row>
    <row r="58" spans="1:12" ht="12.75">
      <c r="A58" s="4"/>
      <c r="B58" s="8"/>
      <c r="C58" s="43"/>
      <c r="D58" s="40"/>
      <c r="E58" s="6">
        <v>41640</v>
      </c>
      <c r="F58" s="6">
        <v>43465</v>
      </c>
      <c r="G58" s="7">
        <v>2018</v>
      </c>
      <c r="H58" s="19">
        <f t="shared" si="2"/>
        <v>0</v>
      </c>
      <c r="I58" s="19">
        <v>0</v>
      </c>
      <c r="J58" s="19"/>
      <c r="K58" s="19"/>
      <c r="L58" s="19">
        <v>0</v>
      </c>
    </row>
    <row r="59" spans="1:12" s="14" customFormat="1" ht="13.5">
      <c r="A59" s="10"/>
      <c r="B59" s="8"/>
      <c r="C59" s="24" t="s">
        <v>6</v>
      </c>
      <c r="D59" s="11"/>
      <c r="E59" s="11"/>
      <c r="F59" s="11"/>
      <c r="G59" s="9"/>
      <c r="H59" s="19">
        <f t="shared" si="2"/>
        <v>295293</v>
      </c>
      <c r="I59" s="19">
        <f>SUM(I54:I58)</f>
        <v>0</v>
      </c>
      <c r="J59" s="19">
        <f>SUM(J54:J58)</f>
        <v>206195</v>
      </c>
      <c r="K59" s="19">
        <f>SUM(K54:K58)</f>
        <v>89098</v>
      </c>
      <c r="L59" s="19">
        <f>SUM(L54:L58)</f>
        <v>0</v>
      </c>
    </row>
    <row r="60" spans="1:12" ht="12.75">
      <c r="A60" s="4"/>
      <c r="B60" s="8"/>
      <c r="C60" s="41" t="s">
        <v>23</v>
      </c>
      <c r="D60" s="38" t="s">
        <v>14</v>
      </c>
      <c r="E60" s="6">
        <v>41640</v>
      </c>
      <c r="F60" s="6">
        <v>43465</v>
      </c>
      <c r="G60" s="7">
        <v>2014</v>
      </c>
      <c r="H60" s="27">
        <f>SUM(I60:L60)</f>
        <v>8789.4</v>
      </c>
      <c r="I60" s="27">
        <f aca="true" t="shared" si="3" ref="I60:L64">SUM(I66,I72,I78,I84,I90,I96,I102,I108,I114,I120)</f>
        <v>0</v>
      </c>
      <c r="J60" s="27">
        <f t="shared" si="3"/>
        <v>5918.5</v>
      </c>
      <c r="K60" s="27">
        <f t="shared" si="3"/>
        <v>2870.899999999999</v>
      </c>
      <c r="L60" s="27">
        <f t="shared" si="3"/>
        <v>0</v>
      </c>
    </row>
    <row r="61" spans="1:12" ht="12.75">
      <c r="A61" s="4"/>
      <c r="B61" s="8"/>
      <c r="C61" s="42"/>
      <c r="D61" s="39"/>
      <c r="E61" s="6">
        <v>41640</v>
      </c>
      <c r="F61" s="6">
        <v>43465</v>
      </c>
      <c r="G61" s="7">
        <v>2015</v>
      </c>
      <c r="H61" s="27">
        <f>SUM(I61:L61)</f>
        <v>297367.2</v>
      </c>
      <c r="I61" s="27">
        <f t="shared" si="3"/>
        <v>1174.7</v>
      </c>
      <c r="J61" s="27">
        <f>SUM(J67,J73,J79,J85,J91,J97,J103,J109,J115,J121)</f>
        <v>214409</v>
      </c>
      <c r="K61" s="27">
        <f t="shared" si="3"/>
        <v>81783.5</v>
      </c>
      <c r="L61" s="27">
        <f t="shared" si="3"/>
        <v>0</v>
      </c>
    </row>
    <row r="62" spans="1:12" ht="12.75">
      <c r="A62" s="4"/>
      <c r="B62" s="8"/>
      <c r="C62" s="42"/>
      <c r="D62" s="39"/>
      <c r="E62" s="6">
        <v>41640</v>
      </c>
      <c r="F62" s="6">
        <v>43465</v>
      </c>
      <c r="G62" s="7">
        <v>2016</v>
      </c>
      <c r="H62" s="27">
        <f>SUM(I62:L62)</f>
        <v>309685.7917</v>
      </c>
      <c r="I62" s="27">
        <f t="shared" si="3"/>
        <v>594.4</v>
      </c>
      <c r="J62" s="27">
        <f>SUM(J68,J74,J80,J86,J92,J98,J104,J110,J116,J122)</f>
        <v>236197.9</v>
      </c>
      <c r="K62" s="27">
        <f>SUM(K68,K74,K80,K86,K92,K98,K104,K110,K116,K122)</f>
        <v>72893.4917</v>
      </c>
      <c r="L62" s="27">
        <f t="shared" si="3"/>
        <v>0</v>
      </c>
    </row>
    <row r="63" spans="1:12" ht="12.75">
      <c r="A63" s="4"/>
      <c r="B63" s="8"/>
      <c r="C63" s="42"/>
      <c r="D63" s="39"/>
      <c r="E63" s="6">
        <v>41640</v>
      </c>
      <c r="F63" s="6">
        <v>43465</v>
      </c>
      <c r="G63" s="7">
        <v>2017</v>
      </c>
      <c r="H63" s="27">
        <f>SUM(I63:L63)</f>
        <v>322118.3</v>
      </c>
      <c r="I63" s="27">
        <f t="shared" si="3"/>
        <v>671.6999999999999</v>
      </c>
      <c r="J63" s="27">
        <f>SUM(J69,J75,J81,J87,J93,J99,J105,J111,J117,J123)</f>
        <v>243484.8</v>
      </c>
      <c r="K63" s="27">
        <f>SUM(K69,K75,K81,K87,K93,K99,K105,K111,K117,K123)</f>
        <v>77961.79999999999</v>
      </c>
      <c r="L63" s="27">
        <f t="shared" si="3"/>
        <v>0</v>
      </c>
    </row>
    <row r="64" spans="1:12" ht="12.75">
      <c r="A64" s="4"/>
      <c r="B64" s="8"/>
      <c r="C64" s="43"/>
      <c r="D64" s="40"/>
      <c r="E64" s="6">
        <v>41640</v>
      </c>
      <c r="F64" s="6">
        <v>43465</v>
      </c>
      <c r="G64" s="7">
        <v>2018</v>
      </c>
      <c r="H64" s="27">
        <f>SUM(I64:L64)</f>
        <v>340329.6</v>
      </c>
      <c r="I64" s="27">
        <f t="shared" si="3"/>
        <v>0</v>
      </c>
      <c r="J64" s="27">
        <f t="shared" si="3"/>
        <v>255550</v>
      </c>
      <c r="K64" s="27">
        <f t="shared" si="3"/>
        <v>84779.6</v>
      </c>
      <c r="L64" s="27">
        <f t="shared" si="3"/>
        <v>0</v>
      </c>
    </row>
    <row r="65" spans="1:12" s="14" customFormat="1" ht="13.5">
      <c r="A65" s="10"/>
      <c r="B65" s="8"/>
      <c r="C65" s="24" t="s">
        <v>6</v>
      </c>
      <c r="D65" s="11"/>
      <c r="E65" s="11"/>
      <c r="F65" s="11"/>
      <c r="G65" s="9"/>
      <c r="H65" s="27">
        <f>SUM(H60:H64)</f>
        <v>1278290.2917</v>
      </c>
      <c r="I65" s="27">
        <f>SUM(I60:I64)</f>
        <v>2440.7999999999997</v>
      </c>
      <c r="J65" s="27">
        <f>SUM(J60:J64)</f>
        <v>955560.2</v>
      </c>
      <c r="K65" s="27">
        <f>SUM(K60:K64)</f>
        <v>320289.29169999994</v>
      </c>
      <c r="L65" s="27">
        <f>SUM(L60:L64)</f>
        <v>0</v>
      </c>
    </row>
    <row r="66" spans="1:12" ht="12.75">
      <c r="A66" s="4"/>
      <c r="B66" s="8"/>
      <c r="C66" s="41" t="s">
        <v>24</v>
      </c>
      <c r="D66" s="38" t="s">
        <v>14</v>
      </c>
      <c r="E66" s="6">
        <v>41640</v>
      </c>
      <c r="F66" s="6">
        <v>43465</v>
      </c>
      <c r="G66" s="7">
        <v>2014</v>
      </c>
      <c r="H66" s="19">
        <f>SUM(I66:L66)</f>
        <v>0</v>
      </c>
      <c r="I66" s="19">
        <v>0</v>
      </c>
      <c r="J66" s="19"/>
      <c r="K66" s="19">
        <v>0</v>
      </c>
      <c r="L66" s="19">
        <v>0</v>
      </c>
    </row>
    <row r="67" spans="1:12" ht="12.75">
      <c r="A67" s="4"/>
      <c r="B67" s="8"/>
      <c r="C67" s="42"/>
      <c r="D67" s="39"/>
      <c r="E67" s="6">
        <v>41640</v>
      </c>
      <c r="F67" s="6">
        <v>43465</v>
      </c>
      <c r="G67" s="7">
        <v>2015</v>
      </c>
      <c r="H67" s="19">
        <f aca="true" t="shared" si="4" ref="H67:H106">SUM(I67:L67)</f>
        <v>34448.4</v>
      </c>
      <c r="I67" s="19">
        <v>0</v>
      </c>
      <c r="J67" s="19"/>
      <c r="K67" s="19">
        <v>34448.4</v>
      </c>
      <c r="L67" s="19">
        <v>0</v>
      </c>
    </row>
    <row r="68" spans="1:12" ht="12.75">
      <c r="A68" s="4"/>
      <c r="B68" s="8"/>
      <c r="C68" s="42"/>
      <c r="D68" s="39"/>
      <c r="E68" s="6">
        <v>41640</v>
      </c>
      <c r="F68" s="6">
        <v>43465</v>
      </c>
      <c r="G68" s="7">
        <v>2016</v>
      </c>
      <c r="H68" s="19">
        <f t="shared" si="4"/>
        <v>26777.5</v>
      </c>
      <c r="I68" s="19">
        <v>0</v>
      </c>
      <c r="J68" s="19"/>
      <c r="K68" s="19">
        <v>26777.5</v>
      </c>
      <c r="L68" s="19">
        <v>0</v>
      </c>
    </row>
    <row r="69" spans="1:12" ht="12.75">
      <c r="A69" s="4"/>
      <c r="B69" s="8"/>
      <c r="C69" s="42"/>
      <c r="D69" s="39"/>
      <c r="E69" s="6">
        <v>41640</v>
      </c>
      <c r="F69" s="6">
        <v>43465</v>
      </c>
      <c r="G69" s="7">
        <v>2017</v>
      </c>
      <c r="H69" s="19">
        <f t="shared" si="4"/>
        <v>29748</v>
      </c>
      <c r="I69" s="19">
        <v>0</v>
      </c>
      <c r="J69" s="19"/>
      <c r="K69" s="19">
        <v>29748</v>
      </c>
      <c r="L69" s="19">
        <v>0</v>
      </c>
    </row>
    <row r="70" spans="1:12" ht="12.75">
      <c r="A70" s="4"/>
      <c r="B70" s="8"/>
      <c r="C70" s="43"/>
      <c r="D70" s="40"/>
      <c r="E70" s="6">
        <v>41640</v>
      </c>
      <c r="F70" s="6">
        <v>43465</v>
      </c>
      <c r="G70" s="7">
        <v>2018</v>
      </c>
      <c r="H70" s="19">
        <f t="shared" si="4"/>
        <v>30989.4</v>
      </c>
      <c r="I70" s="19">
        <v>0</v>
      </c>
      <c r="J70" s="19"/>
      <c r="K70" s="19">
        <v>30989.4</v>
      </c>
      <c r="L70" s="19">
        <v>0</v>
      </c>
    </row>
    <row r="71" spans="1:12" s="14" customFormat="1" ht="13.5">
      <c r="A71" s="10"/>
      <c r="B71" s="8"/>
      <c r="C71" s="24" t="s">
        <v>6</v>
      </c>
      <c r="D71" s="11"/>
      <c r="E71" s="11"/>
      <c r="F71" s="11"/>
      <c r="G71" s="9"/>
      <c r="H71" s="19">
        <f t="shared" si="4"/>
        <v>121963.29999999999</v>
      </c>
      <c r="I71" s="19">
        <f>SUM(I66:I70)</f>
        <v>0</v>
      </c>
      <c r="J71" s="19">
        <f>SUM(J66:J70)</f>
        <v>0</v>
      </c>
      <c r="K71" s="19">
        <f>SUM(K66:K70)</f>
        <v>121963.29999999999</v>
      </c>
      <c r="L71" s="19">
        <f>SUM(L66:L70)</f>
        <v>0</v>
      </c>
    </row>
    <row r="72" spans="1:12" ht="12.75">
      <c r="A72" s="4"/>
      <c r="B72" s="8"/>
      <c r="C72" s="41" t="s">
        <v>25</v>
      </c>
      <c r="D72" s="38" t="s">
        <v>14</v>
      </c>
      <c r="E72" s="6">
        <v>41640</v>
      </c>
      <c r="F72" s="6">
        <v>43465</v>
      </c>
      <c r="G72" s="7">
        <v>2014</v>
      </c>
      <c r="H72" s="19">
        <f t="shared" si="4"/>
        <v>0</v>
      </c>
      <c r="I72" s="19">
        <v>0</v>
      </c>
      <c r="J72" s="19"/>
      <c r="K72" s="19">
        <v>0</v>
      </c>
      <c r="L72" s="19">
        <v>0</v>
      </c>
    </row>
    <row r="73" spans="1:12" ht="12.75">
      <c r="A73" s="4"/>
      <c r="B73" s="8"/>
      <c r="C73" s="42"/>
      <c r="D73" s="39"/>
      <c r="E73" s="6">
        <v>41640</v>
      </c>
      <c r="F73" s="6">
        <v>43465</v>
      </c>
      <c r="G73" s="7">
        <v>2015</v>
      </c>
      <c r="H73" s="19">
        <f t="shared" si="4"/>
        <v>34190.8</v>
      </c>
      <c r="I73" s="19">
        <v>0</v>
      </c>
      <c r="J73" s="19"/>
      <c r="K73" s="19">
        <v>34190.8</v>
      </c>
      <c r="L73" s="19">
        <v>0</v>
      </c>
    </row>
    <row r="74" spans="1:12" ht="12.75">
      <c r="A74" s="4"/>
      <c r="B74" s="8"/>
      <c r="C74" s="42"/>
      <c r="D74" s="39"/>
      <c r="E74" s="6">
        <v>41640</v>
      </c>
      <c r="F74" s="6">
        <v>43465</v>
      </c>
      <c r="G74" s="7">
        <v>2016</v>
      </c>
      <c r="H74" s="19">
        <f t="shared" si="4"/>
        <v>33351.6</v>
      </c>
      <c r="I74" s="19">
        <v>0</v>
      </c>
      <c r="J74" s="19"/>
      <c r="K74" s="19">
        <v>33351.6</v>
      </c>
      <c r="L74" s="19">
        <v>0</v>
      </c>
    </row>
    <row r="75" spans="1:12" ht="12.75">
      <c r="A75" s="4"/>
      <c r="B75" s="8"/>
      <c r="C75" s="42"/>
      <c r="D75" s="39"/>
      <c r="E75" s="6">
        <v>41640</v>
      </c>
      <c r="F75" s="6">
        <v>43465</v>
      </c>
      <c r="G75" s="7">
        <v>2017</v>
      </c>
      <c r="H75" s="19">
        <f t="shared" si="4"/>
        <v>35069.7</v>
      </c>
      <c r="I75" s="19">
        <v>0</v>
      </c>
      <c r="J75" s="19"/>
      <c r="K75" s="19">
        <v>35069.7</v>
      </c>
      <c r="L75" s="19">
        <v>0</v>
      </c>
    </row>
    <row r="76" spans="1:12" ht="12.75">
      <c r="A76" s="4"/>
      <c r="B76" s="8"/>
      <c r="C76" s="43"/>
      <c r="D76" s="40"/>
      <c r="E76" s="6">
        <v>41640</v>
      </c>
      <c r="F76" s="6">
        <v>43465</v>
      </c>
      <c r="G76" s="7">
        <v>2018</v>
      </c>
      <c r="H76" s="19">
        <f t="shared" si="4"/>
        <v>42509.4</v>
      </c>
      <c r="I76" s="19">
        <v>0</v>
      </c>
      <c r="J76" s="19"/>
      <c r="K76" s="19">
        <v>42509.4</v>
      </c>
      <c r="L76" s="19">
        <v>0</v>
      </c>
    </row>
    <row r="77" spans="1:12" s="14" customFormat="1" ht="13.5">
      <c r="A77" s="10"/>
      <c r="B77" s="8"/>
      <c r="C77" s="24" t="s">
        <v>6</v>
      </c>
      <c r="D77" s="11"/>
      <c r="E77" s="11"/>
      <c r="F77" s="11"/>
      <c r="G77" s="9"/>
      <c r="H77" s="19">
        <f>SUM(H72:H76)</f>
        <v>145121.5</v>
      </c>
      <c r="I77" s="19">
        <f>SUM(I72:I76)</f>
        <v>0</v>
      </c>
      <c r="J77" s="19">
        <f>SUM(J72:J76)</f>
        <v>0</v>
      </c>
      <c r="K77" s="19">
        <f>SUM(K72:K76)</f>
        <v>145121.5</v>
      </c>
      <c r="L77" s="19">
        <f>SUM(L72:L76)</f>
        <v>0</v>
      </c>
    </row>
    <row r="78" spans="1:12" ht="12.75">
      <c r="A78" s="4"/>
      <c r="B78" s="8"/>
      <c r="C78" s="41" t="s">
        <v>26</v>
      </c>
      <c r="D78" s="38" t="s">
        <v>14</v>
      </c>
      <c r="E78" s="6">
        <v>41640</v>
      </c>
      <c r="F78" s="6">
        <v>43465</v>
      </c>
      <c r="G78" s="7">
        <v>2014</v>
      </c>
      <c r="H78" s="19">
        <f t="shared" si="4"/>
        <v>31.2</v>
      </c>
      <c r="I78" s="19">
        <v>0</v>
      </c>
      <c r="J78" s="19"/>
      <c r="K78" s="19">
        <v>31.2</v>
      </c>
      <c r="L78" s="19">
        <v>0</v>
      </c>
    </row>
    <row r="79" spans="1:12" ht="12.75">
      <c r="A79" s="4"/>
      <c r="B79" s="8"/>
      <c r="C79" s="42"/>
      <c r="D79" s="39"/>
      <c r="E79" s="6">
        <v>41640</v>
      </c>
      <c r="F79" s="6">
        <v>43465</v>
      </c>
      <c r="G79" s="7">
        <v>2015</v>
      </c>
      <c r="H79" s="19">
        <f t="shared" si="4"/>
        <v>39.5</v>
      </c>
      <c r="I79" s="19">
        <v>0</v>
      </c>
      <c r="J79" s="19"/>
      <c r="K79" s="19">
        <v>39.5</v>
      </c>
      <c r="L79" s="19">
        <v>0</v>
      </c>
    </row>
    <row r="80" spans="1:12" ht="12.75">
      <c r="A80" s="4"/>
      <c r="B80" s="8"/>
      <c r="C80" s="42"/>
      <c r="D80" s="39"/>
      <c r="E80" s="6">
        <v>41640</v>
      </c>
      <c r="F80" s="6">
        <v>43465</v>
      </c>
      <c r="G80" s="7">
        <v>2016</v>
      </c>
      <c r="H80" s="19">
        <f t="shared" si="4"/>
        <v>50.6</v>
      </c>
      <c r="I80" s="19">
        <v>0</v>
      </c>
      <c r="J80" s="19"/>
      <c r="K80" s="19">
        <f>45+5.6</f>
        <v>50.6</v>
      </c>
      <c r="L80" s="19">
        <v>0</v>
      </c>
    </row>
    <row r="81" spans="1:12" ht="12.75">
      <c r="A81" s="4"/>
      <c r="B81" s="8"/>
      <c r="C81" s="42"/>
      <c r="D81" s="39"/>
      <c r="E81" s="6">
        <v>41640</v>
      </c>
      <c r="F81" s="6">
        <v>43465</v>
      </c>
      <c r="G81" s="7">
        <v>2017</v>
      </c>
      <c r="H81" s="19">
        <f t="shared" si="4"/>
        <v>50.1</v>
      </c>
      <c r="I81" s="19">
        <v>0</v>
      </c>
      <c r="J81" s="19"/>
      <c r="K81" s="19">
        <v>50.1</v>
      </c>
      <c r="L81" s="19">
        <v>0</v>
      </c>
    </row>
    <row r="82" spans="1:12" ht="12.75">
      <c r="A82" s="4"/>
      <c r="B82" s="8"/>
      <c r="C82" s="43"/>
      <c r="D82" s="40"/>
      <c r="E82" s="6">
        <v>41640</v>
      </c>
      <c r="F82" s="6">
        <v>43465</v>
      </c>
      <c r="G82" s="7">
        <v>2018</v>
      </c>
      <c r="H82" s="19">
        <f t="shared" si="4"/>
        <v>48.1</v>
      </c>
      <c r="I82" s="19">
        <v>0</v>
      </c>
      <c r="J82" s="19"/>
      <c r="K82" s="19">
        <v>48.1</v>
      </c>
      <c r="L82" s="19">
        <v>0</v>
      </c>
    </row>
    <row r="83" spans="1:12" s="14" customFormat="1" ht="13.5">
      <c r="A83" s="10"/>
      <c r="B83" s="8"/>
      <c r="C83" s="24" t="s">
        <v>6</v>
      </c>
      <c r="D83" s="11"/>
      <c r="E83" s="11"/>
      <c r="F83" s="11"/>
      <c r="G83" s="9"/>
      <c r="H83" s="19">
        <f>SUM(H78:H82)</f>
        <v>219.5</v>
      </c>
      <c r="I83" s="19">
        <f>SUM(I78:I82)</f>
        <v>0</v>
      </c>
      <c r="J83" s="19">
        <f>SUM(J78:J82)</f>
        <v>0</v>
      </c>
      <c r="K83" s="19">
        <f>SUM(K78:K82)</f>
        <v>219.5</v>
      </c>
      <c r="L83" s="19">
        <f>SUM(L78:L82)</f>
        <v>0</v>
      </c>
    </row>
    <row r="84" spans="1:12" ht="12.75">
      <c r="A84" s="4"/>
      <c r="B84" s="8"/>
      <c r="C84" s="41" t="s">
        <v>27</v>
      </c>
      <c r="D84" s="38" t="s">
        <v>14</v>
      </c>
      <c r="E84" s="6">
        <v>41640</v>
      </c>
      <c r="F84" s="6">
        <v>43465</v>
      </c>
      <c r="G84" s="7">
        <v>2014</v>
      </c>
      <c r="H84" s="19">
        <f t="shared" si="4"/>
        <v>7212.6</v>
      </c>
      <c r="I84" s="19">
        <v>0</v>
      </c>
      <c r="J84" s="19">
        <v>4655</v>
      </c>
      <c r="K84" s="19">
        <f>2679.2-121.6</f>
        <v>2557.6</v>
      </c>
      <c r="L84" s="19">
        <v>0</v>
      </c>
    </row>
    <row r="85" spans="1:12" ht="12.75">
      <c r="A85" s="4"/>
      <c r="B85" s="8"/>
      <c r="C85" s="42"/>
      <c r="D85" s="39"/>
      <c r="E85" s="6">
        <v>41640</v>
      </c>
      <c r="F85" s="6">
        <v>43465</v>
      </c>
      <c r="G85" s="7">
        <v>2015</v>
      </c>
      <c r="H85" s="19">
        <f t="shared" si="4"/>
        <v>27112.9</v>
      </c>
      <c r="I85" s="19">
        <v>1174.7</v>
      </c>
      <c r="J85" s="19">
        <f>13378.7</f>
        <v>13378.7</v>
      </c>
      <c r="K85" s="19">
        <f>12484.5+75</f>
        <v>12559.5</v>
      </c>
      <c r="L85" s="19">
        <v>0</v>
      </c>
    </row>
    <row r="86" spans="1:12" ht="12.75">
      <c r="A86" s="4"/>
      <c r="B86" s="8"/>
      <c r="C86" s="42"/>
      <c r="D86" s="39"/>
      <c r="E86" s="6">
        <v>41640</v>
      </c>
      <c r="F86" s="6">
        <v>43465</v>
      </c>
      <c r="G86" s="7">
        <v>2016</v>
      </c>
      <c r="H86" s="19">
        <f t="shared" si="4"/>
        <v>26394.9917</v>
      </c>
      <c r="I86" s="19">
        <v>594.4</v>
      </c>
      <c r="J86" s="19">
        <v>13628.100000000004</v>
      </c>
      <c r="K86" s="19">
        <v>12172.491699999995</v>
      </c>
      <c r="L86" s="19">
        <v>0</v>
      </c>
    </row>
    <row r="87" spans="1:12" ht="12.75">
      <c r="A87" s="4"/>
      <c r="B87" s="8"/>
      <c r="C87" s="42"/>
      <c r="D87" s="39"/>
      <c r="E87" s="6">
        <v>41640</v>
      </c>
      <c r="F87" s="6">
        <v>43465</v>
      </c>
      <c r="G87" s="7">
        <v>2017</v>
      </c>
      <c r="H87" s="19">
        <f t="shared" si="4"/>
        <v>26188.5</v>
      </c>
      <c r="I87" s="19">
        <f>672.4-0.7</f>
        <v>671.6999999999999</v>
      </c>
      <c r="J87" s="19">
        <f>12958.8+0.7</f>
        <v>12959.5</v>
      </c>
      <c r="K87" s="19">
        <v>12557.3</v>
      </c>
      <c r="L87" s="19">
        <v>0</v>
      </c>
    </row>
    <row r="88" spans="1:12" ht="12.75">
      <c r="A88" s="4"/>
      <c r="B88" s="8"/>
      <c r="C88" s="43"/>
      <c r="D88" s="40"/>
      <c r="E88" s="6">
        <v>41640</v>
      </c>
      <c r="F88" s="6">
        <v>43465</v>
      </c>
      <c r="G88" s="7">
        <v>2018</v>
      </c>
      <c r="H88" s="19">
        <f t="shared" si="4"/>
        <v>22361.3</v>
      </c>
      <c r="I88" s="19">
        <v>0</v>
      </c>
      <c r="J88" s="19">
        <v>13026.5</v>
      </c>
      <c r="K88" s="19">
        <v>9334.8</v>
      </c>
      <c r="L88" s="19">
        <v>0</v>
      </c>
    </row>
    <row r="89" spans="1:12" s="14" customFormat="1" ht="13.5">
      <c r="A89" s="10"/>
      <c r="B89" s="8"/>
      <c r="C89" s="24" t="s">
        <v>6</v>
      </c>
      <c r="D89" s="11"/>
      <c r="E89" s="11"/>
      <c r="F89" s="11"/>
      <c r="G89" s="9"/>
      <c r="H89" s="19">
        <f t="shared" si="4"/>
        <v>109270.2917</v>
      </c>
      <c r="I89" s="19">
        <f>SUM(I84:I88)</f>
        <v>2440.7999999999997</v>
      </c>
      <c r="J89" s="19">
        <f>SUM(J84:J88)</f>
        <v>57647.8</v>
      </c>
      <c r="K89" s="19">
        <f>SUM(K84:K88)</f>
        <v>49181.691699999996</v>
      </c>
      <c r="L89" s="19">
        <f>SUM(L84:L88)</f>
        <v>0</v>
      </c>
    </row>
    <row r="90" spans="1:12" ht="12.75">
      <c r="A90" s="4"/>
      <c r="B90" s="8"/>
      <c r="C90" s="41" t="s">
        <v>28</v>
      </c>
      <c r="D90" s="38" t="s">
        <v>14</v>
      </c>
      <c r="E90" s="6">
        <v>41640</v>
      </c>
      <c r="F90" s="6">
        <v>43465</v>
      </c>
      <c r="G90" s="7">
        <v>2014</v>
      </c>
      <c r="H90" s="19">
        <f t="shared" si="4"/>
        <v>0</v>
      </c>
      <c r="I90" s="19">
        <v>0</v>
      </c>
      <c r="J90" s="19"/>
      <c r="K90" s="19"/>
      <c r="L90" s="19">
        <v>0</v>
      </c>
    </row>
    <row r="91" spans="1:12" ht="12.75">
      <c r="A91" s="4"/>
      <c r="B91" s="8"/>
      <c r="C91" s="42"/>
      <c r="D91" s="39"/>
      <c r="E91" s="6">
        <v>41640</v>
      </c>
      <c r="F91" s="6">
        <v>43465</v>
      </c>
      <c r="G91" s="7">
        <v>2015</v>
      </c>
      <c r="H91" s="19">
        <f t="shared" si="4"/>
        <v>200224.9</v>
      </c>
      <c r="I91" s="19">
        <v>0</v>
      </c>
      <c r="J91" s="19">
        <v>200224.9</v>
      </c>
      <c r="K91" s="19"/>
      <c r="L91" s="19">
        <v>0</v>
      </c>
    </row>
    <row r="92" spans="1:12" ht="12.75">
      <c r="A92" s="4"/>
      <c r="B92" s="8"/>
      <c r="C92" s="42"/>
      <c r="D92" s="39"/>
      <c r="E92" s="6">
        <v>41640</v>
      </c>
      <c r="F92" s="6">
        <v>43465</v>
      </c>
      <c r="G92" s="7">
        <v>2016</v>
      </c>
      <c r="H92" s="19">
        <f t="shared" si="4"/>
        <v>222569.8</v>
      </c>
      <c r="I92" s="19">
        <v>0</v>
      </c>
      <c r="J92" s="19">
        <v>222569.8</v>
      </c>
      <c r="K92" s="19"/>
      <c r="L92" s="19">
        <v>0</v>
      </c>
    </row>
    <row r="93" spans="1:12" ht="12.75">
      <c r="A93" s="4"/>
      <c r="B93" s="8"/>
      <c r="C93" s="42"/>
      <c r="D93" s="39"/>
      <c r="E93" s="6">
        <v>41640</v>
      </c>
      <c r="F93" s="6">
        <v>43465</v>
      </c>
      <c r="G93" s="7">
        <v>2017</v>
      </c>
      <c r="H93" s="19">
        <f t="shared" si="4"/>
        <v>230525.3</v>
      </c>
      <c r="I93" s="19">
        <v>0</v>
      </c>
      <c r="J93" s="19">
        <v>230525.3</v>
      </c>
      <c r="K93" s="19"/>
      <c r="L93" s="19">
        <v>0</v>
      </c>
    </row>
    <row r="94" spans="1:12" ht="12.75">
      <c r="A94" s="4"/>
      <c r="B94" s="8"/>
      <c r="C94" s="43"/>
      <c r="D94" s="40"/>
      <c r="E94" s="6">
        <v>41640</v>
      </c>
      <c r="F94" s="6">
        <v>43465</v>
      </c>
      <c r="G94" s="7">
        <v>2018</v>
      </c>
      <c r="H94" s="19">
        <f t="shared" si="4"/>
        <v>242523.5</v>
      </c>
      <c r="I94" s="19">
        <v>0</v>
      </c>
      <c r="J94" s="19">
        <v>242523.5</v>
      </c>
      <c r="K94" s="19"/>
      <c r="L94" s="19">
        <v>0</v>
      </c>
    </row>
    <row r="95" spans="1:12" s="14" customFormat="1" ht="13.5">
      <c r="A95" s="10"/>
      <c r="B95" s="8"/>
      <c r="C95" s="24"/>
      <c r="D95" s="11"/>
      <c r="E95" s="11"/>
      <c r="F95" s="11"/>
      <c r="G95" s="9"/>
      <c r="H95" s="19">
        <f>SUM(H90:H94)</f>
        <v>895843.5</v>
      </c>
      <c r="I95" s="19">
        <f>SUM(I90:I94)</f>
        <v>0</v>
      </c>
      <c r="J95" s="19">
        <f>SUM(J90:J94)</f>
        <v>895843.5</v>
      </c>
      <c r="K95" s="19">
        <f>SUM(K90:K94)</f>
        <v>0</v>
      </c>
      <c r="L95" s="19">
        <f>SUM(L90:L94)</f>
        <v>0</v>
      </c>
    </row>
    <row r="96" spans="1:12" ht="12.75" hidden="1">
      <c r="A96" s="4"/>
      <c r="B96" s="8"/>
      <c r="C96" s="41" t="s">
        <v>29</v>
      </c>
      <c r="D96" s="38" t="s">
        <v>14</v>
      </c>
      <c r="E96" s="6">
        <v>41640</v>
      </c>
      <c r="F96" s="6">
        <v>43465</v>
      </c>
      <c r="G96" s="7">
        <v>2014</v>
      </c>
      <c r="H96" s="19">
        <f t="shared" si="4"/>
        <v>0</v>
      </c>
      <c r="I96" s="19">
        <v>0</v>
      </c>
      <c r="J96" s="19"/>
      <c r="K96" s="19">
        <v>0</v>
      </c>
      <c r="L96" s="19">
        <v>0</v>
      </c>
    </row>
    <row r="97" spans="1:12" ht="12.75" hidden="1">
      <c r="A97" s="4"/>
      <c r="B97" s="8"/>
      <c r="C97" s="42"/>
      <c r="D97" s="39"/>
      <c r="E97" s="6">
        <v>41640</v>
      </c>
      <c r="F97" s="6">
        <v>43465</v>
      </c>
      <c r="G97" s="7">
        <v>2015</v>
      </c>
      <c r="H97" s="19">
        <f t="shared" si="4"/>
        <v>0</v>
      </c>
      <c r="I97" s="19">
        <v>0</v>
      </c>
      <c r="J97" s="19">
        <v>0</v>
      </c>
      <c r="K97" s="19">
        <v>0</v>
      </c>
      <c r="L97" s="19">
        <v>0</v>
      </c>
    </row>
    <row r="98" spans="1:12" ht="12.75" hidden="1">
      <c r="A98" s="4"/>
      <c r="B98" s="8"/>
      <c r="C98" s="42"/>
      <c r="D98" s="39"/>
      <c r="E98" s="6">
        <v>41640</v>
      </c>
      <c r="F98" s="6">
        <v>43465</v>
      </c>
      <c r="G98" s="7">
        <v>2016</v>
      </c>
      <c r="H98" s="19">
        <f t="shared" si="4"/>
        <v>0</v>
      </c>
      <c r="I98" s="19">
        <v>0</v>
      </c>
      <c r="J98" s="19">
        <v>0</v>
      </c>
      <c r="K98" s="19">
        <v>0</v>
      </c>
      <c r="L98" s="19">
        <v>0</v>
      </c>
    </row>
    <row r="99" spans="1:12" ht="12.75" hidden="1">
      <c r="A99" s="4"/>
      <c r="B99" s="8"/>
      <c r="C99" s="42"/>
      <c r="D99" s="39"/>
      <c r="E99" s="6">
        <v>41640</v>
      </c>
      <c r="F99" s="6">
        <v>43465</v>
      </c>
      <c r="G99" s="7">
        <v>2017</v>
      </c>
      <c r="H99" s="19">
        <f t="shared" si="4"/>
        <v>0</v>
      </c>
      <c r="I99" s="19">
        <v>0</v>
      </c>
      <c r="J99" s="19">
        <v>0</v>
      </c>
      <c r="K99" s="19">
        <v>0</v>
      </c>
      <c r="L99" s="19">
        <v>0</v>
      </c>
    </row>
    <row r="100" spans="1:12" ht="12.75" hidden="1">
      <c r="A100" s="4"/>
      <c r="B100" s="8"/>
      <c r="C100" s="43"/>
      <c r="D100" s="40"/>
      <c r="E100" s="6">
        <v>41640</v>
      </c>
      <c r="F100" s="6">
        <v>43465</v>
      </c>
      <c r="G100" s="7">
        <v>2018</v>
      </c>
      <c r="H100" s="19">
        <f t="shared" si="4"/>
        <v>0</v>
      </c>
      <c r="I100" s="19">
        <v>0</v>
      </c>
      <c r="J100" s="19">
        <v>0</v>
      </c>
      <c r="K100" s="19">
        <v>0</v>
      </c>
      <c r="L100" s="19">
        <v>0</v>
      </c>
    </row>
    <row r="101" spans="1:12" s="14" customFormat="1" ht="13.5" hidden="1">
      <c r="A101" s="10"/>
      <c r="B101" s="8"/>
      <c r="C101" s="24" t="s">
        <v>6</v>
      </c>
      <c r="D101" s="11"/>
      <c r="E101" s="11"/>
      <c r="F101" s="11"/>
      <c r="G101" s="9"/>
      <c r="H101" s="19">
        <f>SUM(H96:H100)</f>
        <v>0</v>
      </c>
      <c r="I101" s="19">
        <f>SUM(I96:I100)</f>
        <v>0</v>
      </c>
      <c r="J101" s="19">
        <f>SUM(J96:J100)</f>
        <v>0</v>
      </c>
      <c r="K101" s="19">
        <f>SUM(K96:K100)</f>
        <v>0</v>
      </c>
      <c r="L101" s="19">
        <f>SUM(L96:L100)</f>
        <v>0</v>
      </c>
    </row>
    <row r="102" spans="1:12" ht="12.75">
      <c r="A102" s="4"/>
      <c r="B102" s="8"/>
      <c r="C102" s="41" t="s">
        <v>30</v>
      </c>
      <c r="D102" s="38" t="s">
        <v>14</v>
      </c>
      <c r="E102" s="6">
        <v>41640</v>
      </c>
      <c r="F102" s="6">
        <v>43465</v>
      </c>
      <c r="G102" s="7">
        <v>2014</v>
      </c>
      <c r="H102" s="19">
        <f t="shared" si="4"/>
        <v>815.7</v>
      </c>
      <c r="I102" s="19"/>
      <c r="J102" s="19">
        <v>650</v>
      </c>
      <c r="K102" s="19">
        <v>165.7</v>
      </c>
      <c r="L102" s="19">
        <v>0</v>
      </c>
    </row>
    <row r="103" spans="1:12" ht="12.75">
      <c r="A103" s="4"/>
      <c r="B103" s="8"/>
      <c r="C103" s="42"/>
      <c r="D103" s="39"/>
      <c r="E103" s="6">
        <v>41640</v>
      </c>
      <c r="F103" s="6">
        <v>43465</v>
      </c>
      <c r="G103" s="7">
        <v>2015</v>
      </c>
      <c r="H103" s="19">
        <f t="shared" si="4"/>
        <v>530.4</v>
      </c>
      <c r="I103" s="19"/>
      <c r="J103" s="19">
        <v>120</v>
      </c>
      <c r="K103" s="19">
        <v>410.4</v>
      </c>
      <c r="L103" s="19">
        <v>0</v>
      </c>
    </row>
    <row r="104" spans="1:12" ht="12.75">
      <c r="A104" s="4"/>
      <c r="B104" s="8"/>
      <c r="C104" s="42"/>
      <c r="D104" s="39"/>
      <c r="E104" s="6">
        <v>41640</v>
      </c>
      <c r="F104" s="6">
        <v>43465</v>
      </c>
      <c r="G104" s="7">
        <v>2016</v>
      </c>
      <c r="H104" s="19">
        <f t="shared" si="4"/>
        <v>489.3</v>
      </c>
      <c r="I104" s="19"/>
      <c r="J104" s="19"/>
      <c r="K104" s="19">
        <v>489.3</v>
      </c>
      <c r="L104" s="19">
        <v>0</v>
      </c>
    </row>
    <row r="105" spans="1:12" ht="12.75">
      <c r="A105" s="4"/>
      <c r="B105" s="8"/>
      <c r="C105" s="42"/>
      <c r="D105" s="39"/>
      <c r="E105" s="6">
        <v>41640</v>
      </c>
      <c r="F105" s="6">
        <v>43465</v>
      </c>
      <c r="G105" s="7">
        <v>2017</v>
      </c>
      <c r="H105" s="19">
        <f t="shared" si="4"/>
        <v>524</v>
      </c>
      <c r="I105" s="19"/>
      <c r="J105" s="19"/>
      <c r="K105" s="19">
        <v>524</v>
      </c>
      <c r="L105" s="19">
        <v>0</v>
      </c>
    </row>
    <row r="106" spans="1:12" ht="12.75">
      <c r="A106" s="4"/>
      <c r="B106" s="8"/>
      <c r="C106" s="43"/>
      <c r="D106" s="40"/>
      <c r="E106" s="6">
        <v>41640</v>
      </c>
      <c r="F106" s="6">
        <v>43465</v>
      </c>
      <c r="G106" s="7">
        <v>2018</v>
      </c>
      <c r="H106" s="19">
        <f t="shared" si="4"/>
        <v>524.5</v>
      </c>
      <c r="I106" s="19"/>
      <c r="J106" s="19"/>
      <c r="K106" s="19">
        <v>524.5</v>
      </c>
      <c r="L106" s="19">
        <v>0</v>
      </c>
    </row>
    <row r="107" spans="1:12" s="14" customFormat="1" ht="13.5">
      <c r="A107" s="10"/>
      <c r="B107" s="8"/>
      <c r="C107" s="24" t="s">
        <v>6</v>
      </c>
      <c r="D107" s="11"/>
      <c r="E107" s="11"/>
      <c r="F107" s="11"/>
      <c r="G107" s="9"/>
      <c r="H107" s="19">
        <f>SUM(H102:H106)</f>
        <v>2883.8999999999996</v>
      </c>
      <c r="I107" s="19">
        <f>SUM(I102:I106)</f>
        <v>0</v>
      </c>
      <c r="J107" s="19">
        <f>SUM(J102:J106)</f>
        <v>770</v>
      </c>
      <c r="K107" s="19">
        <f>SUM(K102:K106)</f>
        <v>2113.8999999999996</v>
      </c>
      <c r="L107" s="19">
        <f>SUM(L102:L106)</f>
        <v>0</v>
      </c>
    </row>
    <row r="108" spans="1:12" ht="12.75">
      <c r="A108" s="4"/>
      <c r="B108" s="8"/>
      <c r="C108" s="41" t="s">
        <v>31</v>
      </c>
      <c r="D108" s="38" t="s">
        <v>14</v>
      </c>
      <c r="E108" s="6">
        <v>41640</v>
      </c>
      <c r="F108" s="6">
        <v>43465</v>
      </c>
      <c r="G108" s="7">
        <v>2014</v>
      </c>
      <c r="H108" s="19">
        <f>SUM(I108:L108)</f>
        <v>717.7</v>
      </c>
      <c r="I108" s="19">
        <v>0</v>
      </c>
      <c r="J108" s="19">
        <v>613.5</v>
      </c>
      <c r="K108" s="19">
        <v>104.2</v>
      </c>
      <c r="L108" s="19">
        <v>0</v>
      </c>
    </row>
    <row r="109" spans="1:12" ht="12.75">
      <c r="A109" s="4"/>
      <c r="B109" s="8"/>
      <c r="C109" s="42"/>
      <c r="D109" s="39"/>
      <c r="E109" s="6">
        <v>41640</v>
      </c>
      <c r="F109" s="6">
        <v>43465</v>
      </c>
      <c r="G109" s="7">
        <v>2015</v>
      </c>
      <c r="H109" s="19">
        <f aca="true" t="shared" si="5" ref="H109:H124">SUM(I109:L109)</f>
        <v>794.8</v>
      </c>
      <c r="I109" s="19">
        <v>0</v>
      </c>
      <c r="J109" s="19">
        <v>685.4</v>
      </c>
      <c r="K109" s="19">
        <v>109.4</v>
      </c>
      <c r="L109" s="19">
        <v>0</v>
      </c>
    </row>
    <row r="110" spans="1:12" ht="12.75">
      <c r="A110" s="4"/>
      <c r="B110" s="8"/>
      <c r="C110" s="42"/>
      <c r="D110" s="39"/>
      <c r="E110" s="6">
        <v>41640</v>
      </c>
      <c r="F110" s="6">
        <v>43465</v>
      </c>
      <c r="G110" s="7">
        <v>2016</v>
      </c>
      <c r="H110" s="19">
        <f t="shared" si="5"/>
        <v>20</v>
      </c>
      <c r="I110" s="19">
        <v>0</v>
      </c>
      <c r="J110" s="19">
        <v>0</v>
      </c>
      <c r="K110" s="19">
        <v>20</v>
      </c>
      <c r="L110" s="19">
        <v>0</v>
      </c>
    </row>
    <row r="111" spans="1:12" ht="12.75">
      <c r="A111" s="4"/>
      <c r="B111" s="8"/>
      <c r="C111" s="42"/>
      <c r="D111" s="39"/>
      <c r="E111" s="6">
        <v>41640</v>
      </c>
      <c r="F111" s="6">
        <v>43465</v>
      </c>
      <c r="G111" s="7">
        <v>2017</v>
      </c>
      <c r="H111" s="19">
        <f t="shared" si="5"/>
        <v>0</v>
      </c>
      <c r="I111" s="19">
        <v>0</v>
      </c>
      <c r="J111" s="19">
        <v>0</v>
      </c>
      <c r="K111" s="19">
        <v>0</v>
      </c>
      <c r="L111" s="19">
        <v>0</v>
      </c>
    </row>
    <row r="112" spans="1:12" ht="12.75">
      <c r="A112" s="4"/>
      <c r="B112" s="8"/>
      <c r="C112" s="43"/>
      <c r="D112" s="40"/>
      <c r="E112" s="6">
        <v>41640</v>
      </c>
      <c r="F112" s="6">
        <v>43465</v>
      </c>
      <c r="G112" s="7">
        <v>2018</v>
      </c>
      <c r="H112" s="19">
        <f t="shared" si="5"/>
        <v>0</v>
      </c>
      <c r="I112" s="19">
        <v>0</v>
      </c>
      <c r="J112" s="19">
        <v>0</v>
      </c>
      <c r="K112" s="19">
        <v>0</v>
      </c>
      <c r="L112" s="19">
        <v>0</v>
      </c>
    </row>
    <row r="113" spans="1:12" s="14" customFormat="1" ht="13.5">
      <c r="A113" s="10"/>
      <c r="B113" s="8"/>
      <c r="C113" s="24" t="s">
        <v>6</v>
      </c>
      <c r="D113" s="11"/>
      <c r="E113" s="11"/>
      <c r="F113" s="11"/>
      <c r="G113" s="9"/>
      <c r="H113" s="19">
        <f>SUM(H108:H112)</f>
        <v>1532.5</v>
      </c>
      <c r="I113" s="19">
        <f>SUM(I108:I112)</f>
        <v>0</v>
      </c>
      <c r="J113" s="19">
        <f>SUM(J108:J112)</f>
        <v>1298.9</v>
      </c>
      <c r="K113" s="19">
        <f>SUM(K108:K112)</f>
        <v>233.60000000000002</v>
      </c>
      <c r="L113" s="19">
        <f>SUM(L108:L112)</f>
        <v>0</v>
      </c>
    </row>
    <row r="114" spans="1:12" ht="12.75">
      <c r="A114" s="4"/>
      <c r="B114" s="8"/>
      <c r="C114" s="41" t="s">
        <v>32</v>
      </c>
      <c r="D114" s="38" t="s">
        <v>14</v>
      </c>
      <c r="E114" s="6">
        <v>41640</v>
      </c>
      <c r="F114" s="6">
        <v>43465</v>
      </c>
      <c r="G114" s="7">
        <v>2014</v>
      </c>
      <c r="H114" s="19">
        <f t="shared" si="5"/>
        <v>12.2</v>
      </c>
      <c r="I114" s="19">
        <v>0</v>
      </c>
      <c r="J114" s="19"/>
      <c r="K114" s="19">
        <v>12.2</v>
      </c>
      <c r="L114" s="19">
        <v>0</v>
      </c>
    </row>
    <row r="115" spans="1:12" ht="12.75">
      <c r="A115" s="4"/>
      <c r="B115" s="8"/>
      <c r="C115" s="42"/>
      <c r="D115" s="39"/>
      <c r="E115" s="6">
        <v>41640</v>
      </c>
      <c r="F115" s="6">
        <v>43465</v>
      </c>
      <c r="G115" s="7">
        <v>2015</v>
      </c>
      <c r="H115" s="19">
        <f t="shared" si="5"/>
        <v>25.5</v>
      </c>
      <c r="I115" s="19">
        <v>0</v>
      </c>
      <c r="J115" s="19"/>
      <c r="K115" s="19">
        <v>25.5</v>
      </c>
      <c r="L115" s="19">
        <v>0</v>
      </c>
    </row>
    <row r="116" spans="1:12" ht="12.75">
      <c r="A116" s="4"/>
      <c r="B116" s="8"/>
      <c r="C116" s="42"/>
      <c r="D116" s="39"/>
      <c r="E116" s="6">
        <v>41640</v>
      </c>
      <c r="F116" s="6">
        <v>43465</v>
      </c>
      <c r="G116" s="7">
        <v>2016</v>
      </c>
      <c r="H116" s="19">
        <f t="shared" si="5"/>
        <v>32</v>
      </c>
      <c r="I116" s="19">
        <v>0</v>
      </c>
      <c r="J116" s="19"/>
      <c r="K116" s="19">
        <v>32</v>
      </c>
      <c r="L116" s="19">
        <v>0</v>
      </c>
    </row>
    <row r="117" spans="1:12" ht="12.75">
      <c r="A117" s="4"/>
      <c r="B117" s="8"/>
      <c r="C117" s="42"/>
      <c r="D117" s="39"/>
      <c r="E117" s="6">
        <v>41640</v>
      </c>
      <c r="F117" s="6">
        <v>43465</v>
      </c>
      <c r="G117" s="7">
        <v>2017</v>
      </c>
      <c r="H117" s="19">
        <f t="shared" si="5"/>
        <v>12.7</v>
      </c>
      <c r="I117" s="19">
        <v>0</v>
      </c>
      <c r="J117" s="19"/>
      <c r="K117" s="19">
        <v>12.7</v>
      </c>
      <c r="L117" s="19">
        <v>0</v>
      </c>
    </row>
    <row r="118" spans="1:12" ht="12.75">
      <c r="A118" s="4"/>
      <c r="B118" s="8"/>
      <c r="C118" s="43"/>
      <c r="D118" s="40"/>
      <c r="E118" s="6">
        <v>41640</v>
      </c>
      <c r="F118" s="6">
        <v>43465</v>
      </c>
      <c r="G118" s="7">
        <v>2018</v>
      </c>
      <c r="H118" s="19">
        <f t="shared" si="5"/>
        <v>17.9</v>
      </c>
      <c r="I118" s="19">
        <v>0</v>
      </c>
      <c r="J118" s="19"/>
      <c r="K118" s="19">
        <v>17.9</v>
      </c>
      <c r="L118" s="19">
        <v>0</v>
      </c>
    </row>
    <row r="119" spans="1:12" s="14" customFormat="1" ht="13.5">
      <c r="A119" s="10"/>
      <c r="B119" s="8"/>
      <c r="C119" s="24" t="s">
        <v>6</v>
      </c>
      <c r="D119" s="11"/>
      <c r="E119" s="11"/>
      <c r="F119" s="11"/>
      <c r="G119" s="9"/>
      <c r="H119" s="19">
        <f>SUM(H114:H118)</f>
        <v>100.30000000000001</v>
      </c>
      <c r="I119" s="19">
        <f>SUM(I114:I118)</f>
        <v>0</v>
      </c>
      <c r="J119" s="19">
        <f>SUM(J114:J118)</f>
        <v>0</v>
      </c>
      <c r="K119" s="19">
        <f>SUM(K114:K118)</f>
        <v>100.30000000000001</v>
      </c>
      <c r="L119" s="19">
        <f>SUM(L114:L118)</f>
        <v>0</v>
      </c>
    </row>
    <row r="120" spans="1:12" ht="12.75">
      <c r="A120" s="4"/>
      <c r="B120" s="8"/>
      <c r="C120" s="41" t="s">
        <v>59</v>
      </c>
      <c r="D120" s="38" t="s">
        <v>14</v>
      </c>
      <c r="E120" s="6">
        <v>41640</v>
      </c>
      <c r="F120" s="6">
        <v>43465</v>
      </c>
      <c r="G120" s="7">
        <v>2014</v>
      </c>
      <c r="H120" s="19">
        <f t="shared" si="5"/>
        <v>0</v>
      </c>
      <c r="I120" s="19">
        <v>0</v>
      </c>
      <c r="J120" s="19"/>
      <c r="K120" s="19">
        <v>0</v>
      </c>
      <c r="L120" s="19">
        <v>0</v>
      </c>
    </row>
    <row r="121" spans="1:12" ht="12.75">
      <c r="A121" s="4"/>
      <c r="B121" s="8"/>
      <c r="C121" s="42"/>
      <c r="D121" s="39"/>
      <c r="E121" s="6">
        <v>41640</v>
      </c>
      <c r="F121" s="6">
        <v>43465</v>
      </c>
      <c r="G121" s="7">
        <v>2015</v>
      </c>
      <c r="H121" s="19">
        <f t="shared" si="5"/>
        <v>0</v>
      </c>
      <c r="I121" s="19">
        <v>0</v>
      </c>
      <c r="J121" s="19"/>
      <c r="K121" s="19">
        <v>0</v>
      </c>
      <c r="L121" s="19">
        <v>0</v>
      </c>
    </row>
    <row r="122" spans="1:12" ht="12.75">
      <c r="A122" s="4"/>
      <c r="B122" s="8"/>
      <c r="C122" s="42"/>
      <c r="D122" s="39"/>
      <c r="E122" s="6">
        <v>41640</v>
      </c>
      <c r="F122" s="6">
        <v>43465</v>
      </c>
      <c r="G122" s="7">
        <v>2016</v>
      </c>
      <c r="H122" s="19">
        <f t="shared" si="5"/>
        <v>0</v>
      </c>
      <c r="I122" s="19">
        <v>0</v>
      </c>
      <c r="J122" s="19"/>
      <c r="K122" s="19"/>
      <c r="L122" s="19">
        <v>0</v>
      </c>
    </row>
    <row r="123" spans="1:12" ht="12.75">
      <c r="A123" s="4"/>
      <c r="B123" s="8"/>
      <c r="C123" s="42"/>
      <c r="D123" s="39"/>
      <c r="E123" s="6">
        <v>41640</v>
      </c>
      <c r="F123" s="6">
        <v>43465</v>
      </c>
      <c r="G123" s="7">
        <v>2017</v>
      </c>
      <c r="H123" s="19">
        <f t="shared" si="5"/>
        <v>0</v>
      </c>
      <c r="I123" s="19">
        <v>0</v>
      </c>
      <c r="J123" s="19">
        <v>0</v>
      </c>
      <c r="K123" s="19">
        <v>0</v>
      </c>
      <c r="L123" s="19">
        <v>0</v>
      </c>
    </row>
    <row r="124" spans="1:12" ht="12.75">
      <c r="A124" s="4"/>
      <c r="B124" s="8"/>
      <c r="C124" s="43"/>
      <c r="D124" s="40"/>
      <c r="E124" s="6">
        <v>41640</v>
      </c>
      <c r="F124" s="6">
        <v>43465</v>
      </c>
      <c r="G124" s="7">
        <v>2018</v>
      </c>
      <c r="H124" s="19">
        <f t="shared" si="5"/>
        <v>1355.5</v>
      </c>
      <c r="I124" s="19">
        <v>0</v>
      </c>
      <c r="J124" s="19"/>
      <c r="K124" s="19">
        <v>1355.5</v>
      </c>
      <c r="L124" s="19">
        <v>0</v>
      </c>
    </row>
    <row r="125" spans="1:12" s="14" customFormat="1" ht="13.5">
      <c r="A125" s="10"/>
      <c r="B125" s="8"/>
      <c r="C125" s="24" t="s">
        <v>6</v>
      </c>
      <c r="D125" s="11"/>
      <c r="E125" s="11"/>
      <c r="F125" s="11"/>
      <c r="G125" s="9"/>
      <c r="H125" s="19">
        <f>SUM(H120:H124)</f>
        <v>1355.5</v>
      </c>
      <c r="I125" s="19">
        <f>SUM(I120:I124)</f>
        <v>0</v>
      </c>
      <c r="J125" s="19">
        <f>SUM(J120:J124)</f>
        <v>0</v>
      </c>
      <c r="K125" s="19">
        <f>SUM(K120:K124)</f>
        <v>1355.5</v>
      </c>
      <c r="L125" s="19">
        <f>SUM(L120:L124)</f>
        <v>0</v>
      </c>
    </row>
    <row r="126" spans="1:12" ht="12.75">
      <c r="A126" s="4"/>
      <c r="B126" s="8"/>
      <c r="C126" s="41" t="s">
        <v>33</v>
      </c>
      <c r="D126" s="38" t="s">
        <v>14</v>
      </c>
      <c r="E126" s="6">
        <v>41640</v>
      </c>
      <c r="F126" s="6">
        <v>43465</v>
      </c>
      <c r="G126" s="7">
        <v>2014</v>
      </c>
      <c r="H126" s="27">
        <f>SUM(I126:L126)</f>
        <v>841.3000000000001</v>
      </c>
      <c r="I126" s="27">
        <f aca="true" t="shared" si="6" ref="I126:L130">SUM(I132,I138,I144,I150)</f>
        <v>0</v>
      </c>
      <c r="J126" s="27">
        <f t="shared" si="6"/>
        <v>559.2</v>
      </c>
      <c r="K126" s="27">
        <f t="shared" si="6"/>
        <v>282.1</v>
      </c>
      <c r="L126" s="27">
        <f t="shared" si="6"/>
        <v>0</v>
      </c>
    </row>
    <row r="127" spans="1:12" ht="12.75">
      <c r="A127" s="4"/>
      <c r="B127" s="8"/>
      <c r="C127" s="42"/>
      <c r="D127" s="39"/>
      <c r="E127" s="6">
        <v>41640</v>
      </c>
      <c r="F127" s="6">
        <v>43465</v>
      </c>
      <c r="G127" s="7">
        <v>2015</v>
      </c>
      <c r="H127" s="27">
        <f>SUM(I127:L127)</f>
        <v>77761.6</v>
      </c>
      <c r="I127" s="27">
        <f t="shared" si="6"/>
        <v>0</v>
      </c>
      <c r="J127" s="27">
        <f t="shared" si="6"/>
        <v>1074.7999999999993</v>
      </c>
      <c r="K127" s="27">
        <f t="shared" si="6"/>
        <v>76686.8</v>
      </c>
      <c r="L127" s="27">
        <f t="shared" si="6"/>
        <v>0</v>
      </c>
    </row>
    <row r="128" spans="1:12" ht="12.75">
      <c r="A128" s="4"/>
      <c r="B128" s="8"/>
      <c r="C128" s="42"/>
      <c r="D128" s="39"/>
      <c r="E128" s="6">
        <v>41640</v>
      </c>
      <c r="F128" s="6">
        <v>43465</v>
      </c>
      <c r="G128" s="7">
        <v>2016</v>
      </c>
      <c r="H128" s="27">
        <f>SUM(I128:L128)</f>
        <v>111234.37999999999</v>
      </c>
      <c r="I128" s="27">
        <f t="shared" si="6"/>
        <v>0</v>
      </c>
      <c r="J128" s="27">
        <f t="shared" si="6"/>
        <v>1614.7</v>
      </c>
      <c r="K128" s="27">
        <f t="shared" si="6"/>
        <v>109619.68</v>
      </c>
      <c r="L128" s="27">
        <f t="shared" si="6"/>
        <v>0</v>
      </c>
    </row>
    <row r="129" spans="1:12" ht="12.75">
      <c r="A129" s="4"/>
      <c r="B129" s="8"/>
      <c r="C129" s="42"/>
      <c r="D129" s="39"/>
      <c r="E129" s="6">
        <v>41640</v>
      </c>
      <c r="F129" s="6">
        <v>43465</v>
      </c>
      <c r="G129" s="7">
        <v>2017</v>
      </c>
      <c r="H129" s="27">
        <f>SUM(I129:L129)</f>
        <v>76570.3</v>
      </c>
      <c r="I129" s="27">
        <v>0</v>
      </c>
      <c r="J129" s="27">
        <v>1054.2</v>
      </c>
      <c r="K129" s="27">
        <f t="shared" si="6"/>
        <v>75516.1</v>
      </c>
      <c r="L129" s="27">
        <f t="shared" si="6"/>
        <v>0</v>
      </c>
    </row>
    <row r="130" spans="1:12" ht="12.75">
      <c r="A130" s="4"/>
      <c r="B130" s="8"/>
      <c r="C130" s="43"/>
      <c r="D130" s="40"/>
      <c r="E130" s="6">
        <v>41640</v>
      </c>
      <c r="F130" s="6">
        <v>43465</v>
      </c>
      <c r="G130" s="7">
        <v>2018</v>
      </c>
      <c r="H130" s="27">
        <f>SUM(I130:L130)</f>
        <v>84029.09999999999</v>
      </c>
      <c r="I130" s="27">
        <f t="shared" si="6"/>
        <v>0</v>
      </c>
      <c r="J130" s="27">
        <f t="shared" si="6"/>
        <v>819.7</v>
      </c>
      <c r="K130" s="27">
        <f t="shared" si="6"/>
        <v>83209.4</v>
      </c>
      <c r="L130" s="27">
        <f t="shared" si="6"/>
        <v>0</v>
      </c>
    </row>
    <row r="131" spans="1:12" s="14" customFormat="1" ht="13.5">
      <c r="A131" s="10"/>
      <c r="B131" s="8"/>
      <c r="C131" s="24" t="s">
        <v>6</v>
      </c>
      <c r="D131" s="11"/>
      <c r="E131" s="11"/>
      <c r="F131" s="11"/>
      <c r="G131" s="9"/>
      <c r="H131" s="27">
        <f>SUM(H126:H130)</f>
        <v>350436.68</v>
      </c>
      <c r="I131" s="27">
        <f>SUM(I126:I130)</f>
        <v>0</v>
      </c>
      <c r="J131" s="27">
        <f>SUM(J126:J130)</f>
        <v>5122.599999999999</v>
      </c>
      <c r="K131" s="27">
        <f>SUM(K126:K130)</f>
        <v>345314.08</v>
      </c>
      <c r="L131" s="27">
        <f>SUM(L126:L130)</f>
        <v>0</v>
      </c>
    </row>
    <row r="132" spans="1:12" ht="12.75">
      <c r="A132" s="4"/>
      <c r="B132" s="8"/>
      <c r="C132" s="41" t="s">
        <v>34</v>
      </c>
      <c r="D132" s="38" t="s">
        <v>14</v>
      </c>
      <c r="E132" s="6">
        <v>41640</v>
      </c>
      <c r="F132" s="6">
        <v>43465</v>
      </c>
      <c r="G132" s="7">
        <v>2014</v>
      </c>
      <c r="H132" s="19">
        <f aca="true" t="shared" si="7" ref="H132:H148">SUM(I132:L132)</f>
        <v>0</v>
      </c>
      <c r="I132" s="19" t="s">
        <v>3</v>
      </c>
      <c r="J132" s="19"/>
      <c r="K132" s="19"/>
      <c r="L132" s="19" t="s">
        <v>3</v>
      </c>
    </row>
    <row r="133" spans="1:12" ht="12.75">
      <c r="A133" s="4"/>
      <c r="B133" s="8"/>
      <c r="C133" s="42"/>
      <c r="D133" s="39"/>
      <c r="E133" s="6">
        <v>41640</v>
      </c>
      <c r="F133" s="6">
        <v>43465</v>
      </c>
      <c r="G133" s="7">
        <v>2015</v>
      </c>
      <c r="H133" s="19">
        <f t="shared" si="7"/>
        <v>55607.6</v>
      </c>
      <c r="I133" s="19" t="s">
        <v>3</v>
      </c>
      <c r="J133" s="19"/>
      <c r="K133" s="19">
        <v>55607.6</v>
      </c>
      <c r="L133" s="19" t="s">
        <v>3</v>
      </c>
    </row>
    <row r="134" spans="1:12" ht="12.75">
      <c r="A134" s="4"/>
      <c r="B134" s="8"/>
      <c r="C134" s="42"/>
      <c r="D134" s="39"/>
      <c r="E134" s="6">
        <v>41640</v>
      </c>
      <c r="F134" s="6">
        <v>43465</v>
      </c>
      <c r="G134" s="7">
        <v>2016</v>
      </c>
      <c r="H134" s="19">
        <f t="shared" si="7"/>
        <v>64603.5</v>
      </c>
      <c r="I134" s="19" t="s">
        <v>3</v>
      </c>
      <c r="J134" s="19"/>
      <c r="K134" s="19">
        <v>64603.5</v>
      </c>
      <c r="L134" s="19" t="s">
        <v>3</v>
      </c>
    </row>
    <row r="135" spans="1:12" ht="12.75">
      <c r="A135" s="4"/>
      <c r="B135" s="8"/>
      <c r="C135" s="42"/>
      <c r="D135" s="39"/>
      <c r="E135" s="6">
        <v>41640</v>
      </c>
      <c r="F135" s="6">
        <v>43465</v>
      </c>
      <c r="G135" s="7">
        <v>2017</v>
      </c>
      <c r="H135" s="19">
        <f t="shared" si="7"/>
        <v>70578.3</v>
      </c>
      <c r="I135" s="19" t="s">
        <v>3</v>
      </c>
      <c r="J135" s="19"/>
      <c r="K135" s="19">
        <v>70578.3</v>
      </c>
      <c r="L135" s="19" t="s">
        <v>3</v>
      </c>
    </row>
    <row r="136" spans="1:12" ht="12.75">
      <c r="A136" s="4"/>
      <c r="B136" s="8"/>
      <c r="C136" s="43"/>
      <c r="D136" s="40"/>
      <c r="E136" s="6">
        <v>41640</v>
      </c>
      <c r="F136" s="6">
        <v>43465</v>
      </c>
      <c r="G136" s="7">
        <v>2018</v>
      </c>
      <c r="H136" s="19">
        <f t="shared" si="7"/>
        <v>81404.3</v>
      </c>
      <c r="I136" s="19" t="s">
        <v>3</v>
      </c>
      <c r="J136" s="19"/>
      <c r="K136" s="19">
        <v>81404.3</v>
      </c>
      <c r="L136" s="19" t="s">
        <v>3</v>
      </c>
    </row>
    <row r="137" spans="1:12" s="14" customFormat="1" ht="13.5">
      <c r="A137" s="10"/>
      <c r="B137" s="8"/>
      <c r="C137" s="24" t="s">
        <v>6</v>
      </c>
      <c r="D137" s="11"/>
      <c r="E137" s="11"/>
      <c r="F137" s="11"/>
      <c r="G137" s="9"/>
      <c r="H137" s="19">
        <f t="shared" si="7"/>
        <v>272193.7</v>
      </c>
      <c r="I137" s="19">
        <f>SUM(I132:I136)</f>
        <v>0</v>
      </c>
      <c r="J137" s="19">
        <f>SUM(J132:J136)</f>
        <v>0</v>
      </c>
      <c r="K137" s="19">
        <f>SUM(K132:K136)</f>
        <v>272193.7</v>
      </c>
      <c r="L137" s="19">
        <f>SUM(L132:L136)</f>
        <v>0</v>
      </c>
    </row>
    <row r="138" spans="1:12" ht="12.75">
      <c r="A138" s="4"/>
      <c r="B138" s="8"/>
      <c r="C138" s="41" t="s">
        <v>35</v>
      </c>
      <c r="D138" s="38" t="s">
        <v>14</v>
      </c>
      <c r="E138" s="6">
        <v>41640</v>
      </c>
      <c r="F138" s="6">
        <v>43465</v>
      </c>
      <c r="G138" s="7">
        <v>2014</v>
      </c>
      <c r="H138" s="19">
        <f t="shared" si="7"/>
        <v>738.4000000000001</v>
      </c>
      <c r="I138" s="19" t="s">
        <v>3</v>
      </c>
      <c r="J138" s="19">
        <v>559.2</v>
      </c>
      <c r="K138" s="19">
        <v>179.2</v>
      </c>
      <c r="L138" s="19" t="s">
        <v>3</v>
      </c>
    </row>
    <row r="139" spans="1:12" ht="12.75">
      <c r="A139" s="4"/>
      <c r="B139" s="8"/>
      <c r="C139" s="42"/>
      <c r="D139" s="39"/>
      <c r="E139" s="6">
        <v>41640</v>
      </c>
      <c r="F139" s="6">
        <v>43465</v>
      </c>
      <c r="G139" s="7">
        <v>2015</v>
      </c>
      <c r="H139" s="19">
        <f t="shared" si="7"/>
        <v>21847.2</v>
      </c>
      <c r="I139" s="19" t="s">
        <v>3</v>
      </c>
      <c r="J139" s="19">
        <f>13974.8-12900</f>
        <v>1074.7999999999993</v>
      </c>
      <c r="K139" s="19">
        <f>7872.4+12900</f>
        <v>20772.4</v>
      </c>
      <c r="L139" s="19" t="s">
        <v>3</v>
      </c>
    </row>
    <row r="140" spans="1:12" ht="12.75">
      <c r="A140" s="4"/>
      <c r="B140" s="8"/>
      <c r="C140" s="42"/>
      <c r="D140" s="39"/>
      <c r="E140" s="6">
        <v>41640</v>
      </c>
      <c r="F140" s="6">
        <v>43465</v>
      </c>
      <c r="G140" s="7">
        <v>2016</v>
      </c>
      <c r="H140" s="19">
        <f t="shared" si="7"/>
        <v>46362.48</v>
      </c>
      <c r="I140" s="19" t="s">
        <v>3</v>
      </c>
      <c r="J140" s="19">
        <v>1614.7</v>
      </c>
      <c r="K140" s="19">
        <v>44747.780000000006</v>
      </c>
      <c r="L140" s="19" t="s">
        <v>3</v>
      </c>
    </row>
    <row r="141" spans="1:12" ht="12.75">
      <c r="A141" s="4"/>
      <c r="B141" s="8"/>
      <c r="C141" s="42"/>
      <c r="D141" s="39"/>
      <c r="E141" s="6">
        <v>41640</v>
      </c>
      <c r="F141" s="6">
        <v>43465</v>
      </c>
      <c r="G141" s="7">
        <v>2017</v>
      </c>
      <c r="H141" s="19">
        <f t="shared" si="7"/>
        <v>5661</v>
      </c>
      <c r="I141" s="19" t="s">
        <v>3</v>
      </c>
      <c r="J141" s="19">
        <v>1054.2</v>
      </c>
      <c r="K141" s="19">
        <v>4606.8</v>
      </c>
      <c r="L141" s="19" t="s">
        <v>3</v>
      </c>
    </row>
    <row r="142" spans="1:12" ht="12.75">
      <c r="A142" s="4"/>
      <c r="B142" s="8"/>
      <c r="C142" s="43"/>
      <c r="D142" s="40"/>
      <c r="E142" s="6">
        <v>41640</v>
      </c>
      <c r="F142" s="6">
        <v>43465</v>
      </c>
      <c r="G142" s="7">
        <v>2018</v>
      </c>
      <c r="H142" s="19">
        <f t="shared" si="7"/>
        <v>2322.6000000000004</v>
      </c>
      <c r="I142" s="19" t="s">
        <v>3</v>
      </c>
      <c r="J142" s="19">
        <v>819.7</v>
      </c>
      <c r="K142" s="19">
        <v>1502.9</v>
      </c>
      <c r="L142" s="19" t="s">
        <v>3</v>
      </c>
    </row>
    <row r="143" spans="1:12" s="14" customFormat="1" ht="13.5">
      <c r="A143" s="10"/>
      <c r="B143" s="8"/>
      <c r="C143" s="24" t="s">
        <v>6</v>
      </c>
      <c r="D143" s="11"/>
      <c r="E143" s="11"/>
      <c r="F143" s="11"/>
      <c r="G143" s="9"/>
      <c r="H143" s="19">
        <f t="shared" si="7"/>
        <v>76931.68000000001</v>
      </c>
      <c r="I143" s="19">
        <f>SUM(I138:I142)</f>
        <v>0</v>
      </c>
      <c r="J143" s="19">
        <f>SUM(J138:J142)</f>
        <v>5122.599999999999</v>
      </c>
      <c r="K143" s="19">
        <f>SUM(K138:K142)</f>
        <v>71809.08</v>
      </c>
      <c r="L143" s="19">
        <f>SUM(L138:L142)</f>
        <v>0</v>
      </c>
    </row>
    <row r="144" spans="1:12" ht="12.75">
      <c r="A144" s="4"/>
      <c r="B144" s="8"/>
      <c r="C144" s="41" t="s">
        <v>36</v>
      </c>
      <c r="D144" s="38" t="s">
        <v>14</v>
      </c>
      <c r="E144" s="12">
        <v>41640</v>
      </c>
      <c r="F144" s="6">
        <v>43465</v>
      </c>
      <c r="G144" s="7">
        <v>2014</v>
      </c>
      <c r="H144" s="19">
        <f t="shared" si="7"/>
        <v>0</v>
      </c>
      <c r="I144" s="19" t="s">
        <v>3</v>
      </c>
      <c r="J144" s="19"/>
      <c r="K144" s="19">
        <v>0</v>
      </c>
      <c r="L144" s="19" t="s">
        <v>3</v>
      </c>
    </row>
    <row r="145" spans="1:12" ht="12.75">
      <c r="A145" s="4"/>
      <c r="B145" s="8"/>
      <c r="C145" s="42"/>
      <c r="D145" s="39"/>
      <c r="E145" s="12">
        <v>41640</v>
      </c>
      <c r="F145" s="6">
        <v>43465</v>
      </c>
      <c r="G145" s="7">
        <v>2015</v>
      </c>
      <c r="H145" s="19">
        <f t="shared" si="7"/>
        <v>59</v>
      </c>
      <c r="I145" s="19" t="s">
        <v>3</v>
      </c>
      <c r="J145" s="19"/>
      <c r="K145" s="19">
        <v>59</v>
      </c>
      <c r="L145" s="19" t="s">
        <v>3</v>
      </c>
    </row>
    <row r="146" spans="1:12" ht="12.75">
      <c r="A146" s="4"/>
      <c r="B146" s="8"/>
      <c r="C146" s="42"/>
      <c r="D146" s="39"/>
      <c r="E146" s="6">
        <v>41640</v>
      </c>
      <c r="F146" s="6">
        <v>43465</v>
      </c>
      <c r="G146" s="7">
        <v>2016</v>
      </c>
      <c r="H146" s="19">
        <f t="shared" si="7"/>
        <v>0</v>
      </c>
      <c r="I146" s="19" t="s">
        <v>3</v>
      </c>
      <c r="J146" s="19"/>
      <c r="K146" s="19">
        <v>0</v>
      </c>
      <c r="L146" s="19" t="s">
        <v>3</v>
      </c>
    </row>
    <row r="147" spans="1:12" ht="12.75">
      <c r="A147" s="4"/>
      <c r="B147" s="8"/>
      <c r="C147" s="42"/>
      <c r="D147" s="39"/>
      <c r="E147" s="6">
        <v>41640</v>
      </c>
      <c r="F147" s="6">
        <v>43465</v>
      </c>
      <c r="G147" s="7">
        <v>2017</v>
      </c>
      <c r="H147" s="19">
        <f t="shared" si="7"/>
        <v>20</v>
      </c>
      <c r="I147" s="19" t="s">
        <v>3</v>
      </c>
      <c r="J147" s="19"/>
      <c r="K147" s="19">
        <v>20</v>
      </c>
      <c r="L147" s="19" t="s">
        <v>3</v>
      </c>
    </row>
    <row r="148" spans="1:12" ht="12.75">
      <c r="A148" s="4"/>
      <c r="B148" s="8"/>
      <c r="C148" s="43"/>
      <c r="D148" s="40"/>
      <c r="E148" s="6">
        <v>41640</v>
      </c>
      <c r="F148" s="6">
        <v>43465</v>
      </c>
      <c r="G148" s="7">
        <v>2018</v>
      </c>
      <c r="H148" s="19">
        <f t="shared" si="7"/>
        <v>30</v>
      </c>
      <c r="I148" s="19" t="s">
        <v>3</v>
      </c>
      <c r="J148" s="19"/>
      <c r="K148" s="19">
        <v>30</v>
      </c>
      <c r="L148" s="19" t="s">
        <v>3</v>
      </c>
    </row>
    <row r="149" spans="1:12" s="14" customFormat="1" ht="13.5">
      <c r="A149" s="10"/>
      <c r="B149" s="8"/>
      <c r="C149" s="24" t="s">
        <v>6</v>
      </c>
      <c r="D149" s="11"/>
      <c r="E149" s="11"/>
      <c r="F149" s="11"/>
      <c r="G149" s="9"/>
      <c r="H149" s="19">
        <f>SUM(H144,H145,H146:H148)</f>
        <v>109</v>
      </c>
      <c r="I149" s="19">
        <f>SUM(I144,I145,I146:I148)</f>
        <v>0</v>
      </c>
      <c r="J149" s="19">
        <f>SUM(J144,J145,J146:J148)</f>
        <v>0</v>
      </c>
      <c r="K149" s="19">
        <f>SUM(K144,K145,K146:K148)</f>
        <v>109</v>
      </c>
      <c r="L149" s="19">
        <f>SUM(L144,L145,L146:L148)</f>
        <v>0</v>
      </c>
    </row>
    <row r="150" spans="1:12" ht="12.75">
      <c r="A150" s="4"/>
      <c r="B150" s="8"/>
      <c r="C150" s="41" t="s">
        <v>56</v>
      </c>
      <c r="D150" s="38" t="s">
        <v>14</v>
      </c>
      <c r="E150" s="12">
        <v>41640</v>
      </c>
      <c r="F150" s="6">
        <v>43465</v>
      </c>
      <c r="G150" s="7">
        <v>2014</v>
      </c>
      <c r="H150" s="19">
        <f>SUM(I150:L150)</f>
        <v>102.9</v>
      </c>
      <c r="I150" s="19" t="s">
        <v>3</v>
      </c>
      <c r="J150" s="19"/>
      <c r="K150" s="19">
        <v>102.9</v>
      </c>
      <c r="L150" s="19" t="s">
        <v>3</v>
      </c>
    </row>
    <row r="151" spans="1:12" ht="12.75">
      <c r="A151" s="4"/>
      <c r="B151" s="8"/>
      <c r="C151" s="42"/>
      <c r="D151" s="39"/>
      <c r="E151" s="12">
        <v>41640</v>
      </c>
      <c r="F151" s="6">
        <v>43465</v>
      </c>
      <c r="G151" s="7">
        <v>2015</v>
      </c>
      <c r="H151" s="19">
        <f>SUM(I151:L151)</f>
        <v>247.8</v>
      </c>
      <c r="I151" s="19" t="s">
        <v>3</v>
      </c>
      <c r="J151" s="19"/>
      <c r="K151" s="19">
        <v>247.8</v>
      </c>
      <c r="L151" s="19" t="s">
        <v>3</v>
      </c>
    </row>
    <row r="152" spans="1:12" ht="12.75">
      <c r="A152" s="4"/>
      <c r="B152" s="8"/>
      <c r="C152" s="42"/>
      <c r="D152" s="39"/>
      <c r="E152" s="6">
        <v>41640</v>
      </c>
      <c r="F152" s="6">
        <v>43465</v>
      </c>
      <c r="G152" s="7">
        <v>2016</v>
      </c>
      <c r="H152" s="19">
        <f>SUM(I152:L152)</f>
        <v>268.4</v>
      </c>
      <c r="I152" s="19" t="s">
        <v>3</v>
      </c>
      <c r="J152" s="19"/>
      <c r="K152" s="19">
        <v>268.4</v>
      </c>
      <c r="L152" s="19" t="s">
        <v>3</v>
      </c>
    </row>
    <row r="153" spans="1:12" ht="12.75">
      <c r="A153" s="4"/>
      <c r="B153" s="8"/>
      <c r="C153" s="42"/>
      <c r="D153" s="39"/>
      <c r="E153" s="6">
        <v>41640</v>
      </c>
      <c r="F153" s="6">
        <v>43465</v>
      </c>
      <c r="G153" s="7">
        <v>2017</v>
      </c>
      <c r="H153" s="19">
        <f>SUM(I153:L153)</f>
        <v>311</v>
      </c>
      <c r="I153" s="19" t="s">
        <v>3</v>
      </c>
      <c r="J153" s="19"/>
      <c r="K153" s="19">
        <v>311</v>
      </c>
      <c r="L153" s="19" t="s">
        <v>3</v>
      </c>
    </row>
    <row r="154" spans="1:12" ht="12.75">
      <c r="A154" s="4"/>
      <c r="B154" s="8"/>
      <c r="C154" s="43"/>
      <c r="D154" s="40"/>
      <c r="E154" s="6">
        <v>41640</v>
      </c>
      <c r="F154" s="6">
        <v>43465</v>
      </c>
      <c r="G154" s="7">
        <v>2018</v>
      </c>
      <c r="H154" s="19">
        <f>SUM(I154:L154)</f>
        <v>272.2</v>
      </c>
      <c r="I154" s="19" t="s">
        <v>3</v>
      </c>
      <c r="J154" s="19"/>
      <c r="K154" s="19">
        <v>272.2</v>
      </c>
      <c r="L154" s="19" t="s">
        <v>3</v>
      </c>
    </row>
    <row r="155" spans="1:12" s="14" customFormat="1" ht="13.5">
      <c r="A155" s="10"/>
      <c r="B155" s="8"/>
      <c r="C155" s="24" t="s">
        <v>6</v>
      </c>
      <c r="D155" s="11"/>
      <c r="E155" s="11"/>
      <c r="F155" s="11"/>
      <c r="G155" s="9"/>
      <c r="H155" s="19">
        <f>SUM(H150,H151,H152:H154)</f>
        <v>1202.3</v>
      </c>
      <c r="I155" s="19">
        <f>SUM(I150,I151,I152:I154)</f>
        <v>0</v>
      </c>
      <c r="J155" s="19">
        <f>SUM(J150,J151,J152:J154)</f>
        <v>0</v>
      </c>
      <c r="K155" s="19">
        <f>SUM(K150,K151,K152:K154)</f>
        <v>1202.3</v>
      </c>
      <c r="L155" s="19">
        <f>SUM(L150,L151,L152:L154)</f>
        <v>0</v>
      </c>
    </row>
    <row r="156" spans="1:12" ht="12.75">
      <c r="A156" s="4"/>
      <c r="B156" s="8"/>
      <c r="C156" s="41" t="s">
        <v>2</v>
      </c>
      <c r="D156" s="38" t="s">
        <v>14</v>
      </c>
      <c r="E156" s="6">
        <v>41640</v>
      </c>
      <c r="F156" s="6">
        <v>43465</v>
      </c>
      <c r="G156" s="7">
        <v>2014</v>
      </c>
      <c r="H156" s="27">
        <f>SUM(I156:L156)</f>
        <v>2380.8</v>
      </c>
      <c r="I156" s="27">
        <f aca="true" t="shared" si="8" ref="I156:L160">SUM(I162,I168,I174)</f>
        <v>91.3</v>
      </c>
      <c r="J156" s="27">
        <f t="shared" si="8"/>
        <v>2289.5</v>
      </c>
      <c r="K156" s="27">
        <f t="shared" si="8"/>
        <v>0</v>
      </c>
      <c r="L156" s="27">
        <f t="shared" si="8"/>
        <v>0</v>
      </c>
    </row>
    <row r="157" spans="1:12" ht="12.75">
      <c r="A157" s="4"/>
      <c r="B157" s="8"/>
      <c r="C157" s="42"/>
      <c r="D157" s="39"/>
      <c r="E157" s="6">
        <v>41640</v>
      </c>
      <c r="F157" s="6">
        <v>43465</v>
      </c>
      <c r="G157" s="7">
        <v>2015</v>
      </c>
      <c r="H157" s="27">
        <f>SUM(I157:L157)</f>
        <v>56234.899999999994</v>
      </c>
      <c r="I157" s="27">
        <f t="shared" si="8"/>
        <v>646.2</v>
      </c>
      <c r="J157" s="27">
        <f t="shared" si="8"/>
        <v>55588.7</v>
      </c>
      <c r="K157" s="27">
        <f t="shared" si="8"/>
        <v>0</v>
      </c>
      <c r="L157" s="27">
        <f t="shared" si="8"/>
        <v>0</v>
      </c>
    </row>
    <row r="158" spans="1:12" ht="12.75">
      <c r="A158" s="4"/>
      <c r="B158" s="8"/>
      <c r="C158" s="42"/>
      <c r="D158" s="39"/>
      <c r="E158" s="6">
        <v>41640</v>
      </c>
      <c r="F158" s="6">
        <v>43465</v>
      </c>
      <c r="G158" s="7">
        <v>2016</v>
      </c>
      <c r="H158" s="27">
        <f>SUM(I158:L158)</f>
        <v>58019.299999999996</v>
      </c>
      <c r="I158" s="27">
        <f t="shared" si="8"/>
        <v>895.1</v>
      </c>
      <c r="J158" s="27">
        <f t="shared" si="8"/>
        <v>57124.2</v>
      </c>
      <c r="K158" s="27">
        <f t="shared" si="8"/>
        <v>0</v>
      </c>
      <c r="L158" s="27">
        <f t="shared" si="8"/>
        <v>0</v>
      </c>
    </row>
    <row r="159" spans="1:12" ht="12.75">
      <c r="A159" s="4"/>
      <c r="B159" s="8"/>
      <c r="C159" s="42"/>
      <c r="D159" s="39"/>
      <c r="E159" s="6">
        <v>41640</v>
      </c>
      <c r="F159" s="6">
        <v>43465</v>
      </c>
      <c r="G159" s="7">
        <v>2017</v>
      </c>
      <c r="H159" s="27">
        <f>SUM(I159:L159)</f>
        <v>53759.600000000006</v>
      </c>
      <c r="I159" s="27">
        <f t="shared" si="8"/>
        <v>761.3</v>
      </c>
      <c r="J159" s="27">
        <f t="shared" si="8"/>
        <v>52998.3</v>
      </c>
      <c r="K159" s="27">
        <v>0</v>
      </c>
      <c r="L159" s="27">
        <f t="shared" si="8"/>
        <v>0</v>
      </c>
    </row>
    <row r="160" spans="1:12" ht="12.75">
      <c r="A160" s="4"/>
      <c r="B160" s="8"/>
      <c r="C160" s="43"/>
      <c r="D160" s="40"/>
      <c r="E160" s="6">
        <v>41640</v>
      </c>
      <c r="F160" s="6">
        <v>43465</v>
      </c>
      <c r="G160" s="7">
        <v>2018</v>
      </c>
      <c r="H160" s="27">
        <f>SUM(I160:L160)</f>
        <v>44754.80000000001</v>
      </c>
      <c r="I160" s="27">
        <f t="shared" si="8"/>
        <v>444.8</v>
      </c>
      <c r="J160" s="27">
        <f t="shared" si="8"/>
        <v>44310.00000000001</v>
      </c>
      <c r="K160" s="27">
        <f t="shared" si="8"/>
        <v>0</v>
      </c>
      <c r="L160" s="27">
        <f t="shared" si="8"/>
        <v>0</v>
      </c>
    </row>
    <row r="161" spans="1:12" s="14" customFormat="1" ht="13.5">
      <c r="A161" s="10"/>
      <c r="B161" s="8"/>
      <c r="C161" s="24" t="s">
        <v>6</v>
      </c>
      <c r="D161" s="11"/>
      <c r="E161" s="11"/>
      <c r="F161" s="11"/>
      <c r="G161" s="9"/>
      <c r="H161" s="27">
        <f>SUM(H156:H160)</f>
        <v>215149.40000000002</v>
      </c>
      <c r="I161" s="27">
        <f>SUM(I156:I160)</f>
        <v>2838.7</v>
      </c>
      <c r="J161" s="27">
        <f>SUM(J156:J160)</f>
        <v>212310.7</v>
      </c>
      <c r="K161" s="27">
        <f>SUM(K156:K160)</f>
        <v>0</v>
      </c>
      <c r="L161" s="27">
        <f>SUM(L156:L160)</f>
        <v>0</v>
      </c>
    </row>
    <row r="162" spans="1:12" ht="12.75">
      <c r="A162" s="4"/>
      <c r="B162" s="8"/>
      <c r="C162" s="41" t="s">
        <v>46</v>
      </c>
      <c r="D162" s="38" t="s">
        <v>14</v>
      </c>
      <c r="E162" s="6">
        <v>41640</v>
      </c>
      <c r="F162" s="6">
        <v>43465</v>
      </c>
      <c r="G162" s="7">
        <v>2014</v>
      </c>
      <c r="H162" s="19">
        <f aca="true" t="shared" si="9" ref="H162:H179">SUM(I162:L162)</f>
        <v>0</v>
      </c>
      <c r="I162" s="19">
        <v>0</v>
      </c>
      <c r="J162" s="19"/>
      <c r="K162" s="19">
        <v>0</v>
      </c>
      <c r="L162" s="19">
        <v>0</v>
      </c>
    </row>
    <row r="163" spans="1:12" ht="12.75">
      <c r="A163" s="4"/>
      <c r="B163" s="8"/>
      <c r="C163" s="42"/>
      <c r="D163" s="39"/>
      <c r="E163" s="6">
        <v>41640</v>
      </c>
      <c r="F163" s="6">
        <v>43465</v>
      </c>
      <c r="G163" s="7">
        <v>2015</v>
      </c>
      <c r="H163" s="19">
        <f t="shared" si="9"/>
        <v>3076.9</v>
      </c>
      <c r="I163" s="19">
        <v>0</v>
      </c>
      <c r="J163" s="19">
        <v>3076.9</v>
      </c>
      <c r="K163" s="19">
        <v>0</v>
      </c>
      <c r="L163" s="19">
        <v>0</v>
      </c>
    </row>
    <row r="164" spans="1:12" ht="12.75">
      <c r="A164" s="4"/>
      <c r="B164" s="8"/>
      <c r="C164" s="42"/>
      <c r="D164" s="39"/>
      <c r="E164" s="6">
        <v>41640</v>
      </c>
      <c r="F164" s="6">
        <v>43465</v>
      </c>
      <c r="G164" s="7">
        <v>2016</v>
      </c>
      <c r="H164" s="19">
        <f t="shared" si="9"/>
        <v>3384.6</v>
      </c>
      <c r="I164" s="19">
        <v>0</v>
      </c>
      <c r="J164" s="19">
        <v>3384.6</v>
      </c>
      <c r="K164" s="19">
        <v>0</v>
      </c>
      <c r="L164" s="19">
        <v>0</v>
      </c>
    </row>
    <row r="165" spans="1:12" ht="12.75">
      <c r="A165" s="4"/>
      <c r="B165" s="8"/>
      <c r="C165" s="42"/>
      <c r="D165" s="39"/>
      <c r="E165" s="6">
        <v>41640</v>
      </c>
      <c r="F165" s="6">
        <v>43465</v>
      </c>
      <c r="G165" s="7">
        <v>2017</v>
      </c>
      <c r="H165" s="19">
        <f t="shared" si="9"/>
        <v>3685</v>
      </c>
      <c r="I165" s="19">
        <v>0</v>
      </c>
      <c r="J165" s="19">
        <v>3685</v>
      </c>
      <c r="K165" s="19">
        <v>0</v>
      </c>
      <c r="L165" s="19">
        <v>0</v>
      </c>
    </row>
    <row r="166" spans="1:12" ht="12.75">
      <c r="A166" s="4"/>
      <c r="B166" s="8"/>
      <c r="C166" s="43"/>
      <c r="D166" s="40"/>
      <c r="E166" s="6">
        <v>41640</v>
      </c>
      <c r="F166" s="6">
        <v>43465</v>
      </c>
      <c r="G166" s="7">
        <v>2018</v>
      </c>
      <c r="H166" s="19">
        <f t="shared" si="9"/>
        <v>3731.4</v>
      </c>
      <c r="I166" s="19">
        <v>0</v>
      </c>
      <c r="J166" s="19">
        <v>3731.4</v>
      </c>
      <c r="K166" s="19">
        <v>0</v>
      </c>
      <c r="L166" s="19">
        <v>0</v>
      </c>
    </row>
    <row r="167" spans="1:12" s="14" customFormat="1" ht="13.5">
      <c r="A167" s="10"/>
      <c r="B167" s="8"/>
      <c r="C167" s="24" t="s">
        <v>6</v>
      </c>
      <c r="D167" s="11"/>
      <c r="E167" s="11"/>
      <c r="F167" s="11"/>
      <c r="G167" s="9"/>
      <c r="H167" s="19">
        <f t="shared" si="9"/>
        <v>13877.9</v>
      </c>
      <c r="I167" s="19">
        <v>0</v>
      </c>
      <c r="J167" s="19">
        <f>SUM(J162:J166)</f>
        <v>13877.9</v>
      </c>
      <c r="K167" s="19">
        <v>0</v>
      </c>
      <c r="L167" s="19">
        <v>0</v>
      </c>
    </row>
    <row r="168" spans="1:12" ht="12.75">
      <c r="A168" s="4"/>
      <c r="B168" s="8"/>
      <c r="C168" s="41" t="s">
        <v>47</v>
      </c>
      <c r="D168" s="38" t="s">
        <v>14</v>
      </c>
      <c r="E168" s="6">
        <v>41640</v>
      </c>
      <c r="F168" s="6">
        <v>43465</v>
      </c>
      <c r="G168" s="7">
        <v>2014</v>
      </c>
      <c r="H168" s="19">
        <f t="shared" si="9"/>
        <v>0</v>
      </c>
      <c r="I168" s="19">
        <v>0</v>
      </c>
      <c r="J168" s="19"/>
      <c r="K168" s="19">
        <v>0</v>
      </c>
      <c r="L168" s="19">
        <v>0</v>
      </c>
    </row>
    <row r="169" spans="1:12" ht="12.75">
      <c r="A169" s="4"/>
      <c r="B169" s="8"/>
      <c r="C169" s="42"/>
      <c r="D169" s="39"/>
      <c r="E169" s="6">
        <v>41640</v>
      </c>
      <c r="F169" s="6">
        <v>43465</v>
      </c>
      <c r="G169" s="7">
        <v>2015</v>
      </c>
      <c r="H169" s="19">
        <f t="shared" si="9"/>
        <v>30688</v>
      </c>
      <c r="I169" s="19">
        <v>372.8</v>
      </c>
      <c r="J169" s="19">
        <v>30315.2</v>
      </c>
      <c r="K169" s="19">
        <v>0</v>
      </c>
      <c r="L169" s="19">
        <v>0</v>
      </c>
    </row>
    <row r="170" spans="1:12" ht="12.75">
      <c r="A170" s="4"/>
      <c r="B170" s="8"/>
      <c r="C170" s="42"/>
      <c r="D170" s="39"/>
      <c r="E170" s="6">
        <v>41640</v>
      </c>
      <c r="F170" s="6">
        <v>43465</v>
      </c>
      <c r="G170" s="7">
        <v>2016</v>
      </c>
      <c r="H170" s="19">
        <f t="shared" si="9"/>
        <v>38151.2</v>
      </c>
      <c r="I170" s="19">
        <v>365.1</v>
      </c>
      <c r="J170" s="19">
        <v>37786.1</v>
      </c>
      <c r="K170" s="19">
        <v>0</v>
      </c>
      <c r="L170" s="19">
        <v>0</v>
      </c>
    </row>
    <row r="171" spans="1:12" ht="12.75">
      <c r="A171" s="4"/>
      <c r="B171" s="8"/>
      <c r="C171" s="42"/>
      <c r="D171" s="39"/>
      <c r="E171" s="6">
        <v>41640</v>
      </c>
      <c r="F171" s="6">
        <v>43465</v>
      </c>
      <c r="G171" s="7">
        <v>2017</v>
      </c>
      <c r="H171" s="19">
        <f t="shared" si="9"/>
        <v>34853.700000000004</v>
      </c>
      <c r="I171" s="19">
        <v>294.3</v>
      </c>
      <c r="J171" s="19">
        <v>34559.4</v>
      </c>
      <c r="K171" s="19">
        <v>0</v>
      </c>
      <c r="L171" s="19">
        <v>0</v>
      </c>
    </row>
    <row r="172" spans="1:12" ht="12.75">
      <c r="A172" s="4"/>
      <c r="B172" s="8"/>
      <c r="C172" s="43"/>
      <c r="D172" s="40"/>
      <c r="E172" s="6">
        <v>41640</v>
      </c>
      <c r="F172" s="6">
        <v>43465</v>
      </c>
      <c r="G172" s="7">
        <v>2018</v>
      </c>
      <c r="H172" s="19">
        <f t="shared" si="9"/>
        <v>33402.700000000004</v>
      </c>
      <c r="I172" s="19">
        <v>251.4</v>
      </c>
      <c r="J172" s="19">
        <v>33151.3</v>
      </c>
      <c r="K172" s="19">
        <v>0</v>
      </c>
      <c r="L172" s="19">
        <v>0</v>
      </c>
    </row>
    <row r="173" spans="1:12" s="14" customFormat="1" ht="13.5">
      <c r="A173" s="10"/>
      <c r="B173" s="8"/>
      <c r="C173" s="24" t="s">
        <v>6</v>
      </c>
      <c r="D173" s="11"/>
      <c r="E173" s="11"/>
      <c r="F173" s="11"/>
      <c r="G173" s="9"/>
      <c r="H173" s="19">
        <f t="shared" si="9"/>
        <v>135812</v>
      </c>
      <c r="I173" s="19">
        <v>0</v>
      </c>
      <c r="J173" s="19">
        <f>SUM(J168:J172)</f>
        <v>135812</v>
      </c>
      <c r="K173" s="19">
        <v>0</v>
      </c>
      <c r="L173" s="19">
        <v>0</v>
      </c>
    </row>
    <row r="174" spans="1:12" ht="12.75">
      <c r="A174" s="4"/>
      <c r="B174" s="8"/>
      <c r="C174" s="41" t="s">
        <v>49</v>
      </c>
      <c r="D174" s="38" t="s">
        <v>50</v>
      </c>
      <c r="E174" s="6">
        <v>41640</v>
      </c>
      <c r="F174" s="6">
        <v>43465</v>
      </c>
      <c r="G174" s="7">
        <v>2014</v>
      </c>
      <c r="H174" s="19">
        <f t="shared" si="9"/>
        <v>2380.8</v>
      </c>
      <c r="I174" s="19">
        <v>91.3</v>
      </c>
      <c r="J174" s="19">
        <v>2289.5</v>
      </c>
      <c r="K174" s="19">
        <v>0</v>
      </c>
      <c r="L174" s="19">
        <v>0</v>
      </c>
    </row>
    <row r="175" spans="1:12" ht="12.75">
      <c r="A175" s="4"/>
      <c r="B175" s="8"/>
      <c r="C175" s="42"/>
      <c r="D175" s="39"/>
      <c r="E175" s="6">
        <v>41640</v>
      </c>
      <c r="F175" s="6">
        <v>43465</v>
      </c>
      <c r="G175" s="7">
        <v>2015</v>
      </c>
      <c r="H175" s="19">
        <f t="shared" si="9"/>
        <v>22470</v>
      </c>
      <c r="I175" s="19">
        <v>273.4</v>
      </c>
      <c r="J175" s="19">
        <v>22196.6</v>
      </c>
      <c r="K175" s="19">
        <v>0</v>
      </c>
      <c r="L175" s="19">
        <v>0</v>
      </c>
    </row>
    <row r="176" spans="1:12" ht="12.75">
      <c r="A176" s="4"/>
      <c r="B176" s="8"/>
      <c r="C176" s="42"/>
      <c r="D176" s="39"/>
      <c r="E176" s="6">
        <v>41640</v>
      </c>
      <c r="F176" s="6">
        <v>43465</v>
      </c>
      <c r="G176" s="7">
        <v>2016</v>
      </c>
      <c r="H176" s="19">
        <f t="shared" si="9"/>
        <v>16483.5</v>
      </c>
      <c r="I176" s="19">
        <v>530</v>
      </c>
      <c r="J176" s="19">
        <v>15953.5</v>
      </c>
      <c r="K176" s="19">
        <v>0</v>
      </c>
      <c r="L176" s="19">
        <v>0</v>
      </c>
    </row>
    <row r="177" spans="1:12" ht="12.75">
      <c r="A177" s="4"/>
      <c r="B177" s="8"/>
      <c r="C177" s="42"/>
      <c r="D177" s="39"/>
      <c r="E177" s="6">
        <v>41640</v>
      </c>
      <c r="F177" s="6">
        <v>43465</v>
      </c>
      <c r="G177" s="7">
        <v>2017</v>
      </c>
      <c r="H177" s="19">
        <f t="shared" si="9"/>
        <v>15220.9</v>
      </c>
      <c r="I177" s="19">
        <v>467</v>
      </c>
      <c r="J177" s="19">
        <v>14753.9</v>
      </c>
      <c r="K177" s="19">
        <v>0</v>
      </c>
      <c r="L177" s="19">
        <v>0</v>
      </c>
    </row>
    <row r="178" spans="1:12" ht="12.75">
      <c r="A178" s="4"/>
      <c r="B178" s="8"/>
      <c r="C178" s="43"/>
      <c r="D178" s="40"/>
      <c r="E178" s="6">
        <v>41640</v>
      </c>
      <c r="F178" s="6">
        <v>43465</v>
      </c>
      <c r="G178" s="7">
        <v>2018</v>
      </c>
      <c r="H178" s="19">
        <f t="shared" si="9"/>
        <v>7620.7</v>
      </c>
      <c r="I178" s="19">
        <v>193.4</v>
      </c>
      <c r="J178" s="19">
        <v>7427.3</v>
      </c>
      <c r="K178" s="19">
        <v>0</v>
      </c>
      <c r="L178" s="19">
        <v>0</v>
      </c>
    </row>
    <row r="179" spans="1:12" s="14" customFormat="1" ht="13.5">
      <c r="A179" s="10"/>
      <c r="B179" s="8"/>
      <c r="C179" s="24" t="s">
        <v>6</v>
      </c>
      <c r="D179" s="11"/>
      <c r="E179" s="11"/>
      <c r="F179" s="11"/>
      <c r="G179" s="9"/>
      <c r="H179" s="19">
        <f t="shared" si="9"/>
        <v>62620.8</v>
      </c>
      <c r="I179" s="19">
        <v>0</v>
      </c>
      <c r="J179" s="19">
        <f>SUM(J174:J178)</f>
        <v>62620.8</v>
      </c>
      <c r="K179" s="19">
        <v>0</v>
      </c>
      <c r="L179" s="19">
        <v>0</v>
      </c>
    </row>
    <row r="180" spans="1:12" ht="12.75">
      <c r="A180" s="4"/>
      <c r="B180" s="8"/>
      <c r="C180" s="41" t="s">
        <v>37</v>
      </c>
      <c r="D180" s="38" t="s">
        <v>14</v>
      </c>
      <c r="E180" s="6">
        <v>41640</v>
      </c>
      <c r="F180" s="6">
        <v>43465</v>
      </c>
      <c r="G180" s="7">
        <v>2014</v>
      </c>
      <c r="H180" s="27">
        <f>SUM(I180:L180)</f>
        <v>484.9</v>
      </c>
      <c r="I180" s="27">
        <f aca="true" t="shared" si="10" ref="I180:L184">SUM(I186,I192)</f>
        <v>0</v>
      </c>
      <c r="J180" s="27">
        <f t="shared" si="10"/>
        <v>0</v>
      </c>
      <c r="K180" s="27">
        <f t="shared" si="10"/>
        <v>484.9</v>
      </c>
      <c r="L180" s="27">
        <f t="shared" si="10"/>
        <v>0</v>
      </c>
    </row>
    <row r="181" spans="1:12" ht="12.75">
      <c r="A181" s="4"/>
      <c r="B181" s="8"/>
      <c r="C181" s="42"/>
      <c r="D181" s="39"/>
      <c r="E181" s="6">
        <v>41640</v>
      </c>
      <c r="F181" s="6">
        <v>43465</v>
      </c>
      <c r="G181" s="7">
        <v>2015</v>
      </c>
      <c r="H181" s="27">
        <f>SUM(I181:L181)</f>
        <v>879.9</v>
      </c>
      <c r="I181" s="27">
        <f t="shared" si="10"/>
        <v>0</v>
      </c>
      <c r="J181" s="27">
        <f t="shared" si="10"/>
        <v>120</v>
      </c>
      <c r="K181" s="27">
        <f t="shared" si="10"/>
        <v>759.9</v>
      </c>
      <c r="L181" s="27">
        <f t="shared" si="10"/>
        <v>0</v>
      </c>
    </row>
    <row r="182" spans="1:12" ht="12.75">
      <c r="A182" s="4"/>
      <c r="B182" s="8"/>
      <c r="C182" s="42"/>
      <c r="D182" s="39"/>
      <c r="E182" s="6">
        <v>41640</v>
      </c>
      <c r="F182" s="6">
        <v>43465</v>
      </c>
      <c r="G182" s="7">
        <v>2016</v>
      </c>
      <c r="H182" s="27">
        <f>SUM(I182:L182)</f>
        <v>1177.4</v>
      </c>
      <c r="I182" s="27">
        <f t="shared" si="10"/>
        <v>0</v>
      </c>
      <c r="J182" s="27">
        <f t="shared" si="10"/>
        <v>120</v>
      </c>
      <c r="K182" s="27">
        <f t="shared" si="10"/>
        <v>1057.4</v>
      </c>
      <c r="L182" s="27">
        <f t="shared" si="10"/>
        <v>0</v>
      </c>
    </row>
    <row r="183" spans="1:12" ht="12.75">
      <c r="A183" s="4"/>
      <c r="B183" s="8"/>
      <c r="C183" s="42"/>
      <c r="D183" s="39"/>
      <c r="E183" s="6">
        <v>41640</v>
      </c>
      <c r="F183" s="6">
        <v>43465</v>
      </c>
      <c r="G183" s="7">
        <v>2017</v>
      </c>
      <c r="H183" s="27">
        <f>SUM(I183:L183)</f>
        <v>1280.3999999999999</v>
      </c>
      <c r="I183" s="27">
        <v>0</v>
      </c>
      <c r="J183" s="27">
        <f t="shared" si="10"/>
        <v>120</v>
      </c>
      <c r="K183" s="27">
        <f t="shared" si="10"/>
        <v>1160.3999999999999</v>
      </c>
      <c r="L183" s="27">
        <f t="shared" si="10"/>
        <v>0</v>
      </c>
    </row>
    <row r="184" spans="1:12" ht="12.75">
      <c r="A184" s="4"/>
      <c r="B184" s="8"/>
      <c r="C184" s="43"/>
      <c r="D184" s="40"/>
      <c r="E184" s="6">
        <v>41640</v>
      </c>
      <c r="F184" s="6">
        <v>43465</v>
      </c>
      <c r="G184" s="7">
        <v>2018</v>
      </c>
      <c r="H184" s="27">
        <f>SUM(I184:L184)</f>
        <v>912.05</v>
      </c>
      <c r="I184" s="27">
        <f t="shared" si="10"/>
        <v>0</v>
      </c>
      <c r="J184" s="27">
        <f t="shared" si="10"/>
        <v>178.2</v>
      </c>
      <c r="K184" s="27">
        <f t="shared" si="10"/>
        <v>733.8499999999999</v>
      </c>
      <c r="L184" s="27">
        <f t="shared" si="10"/>
        <v>0</v>
      </c>
    </row>
    <row r="185" spans="1:12" s="14" customFormat="1" ht="13.5">
      <c r="A185" s="10"/>
      <c r="B185" s="8"/>
      <c r="C185" s="24" t="s">
        <v>6</v>
      </c>
      <c r="D185" s="11"/>
      <c r="E185" s="11"/>
      <c r="F185" s="11"/>
      <c r="G185" s="9"/>
      <c r="H185" s="27">
        <f>SUM(H180:H184)</f>
        <v>4734.65</v>
      </c>
      <c r="I185" s="27">
        <f>SUM(I180:I184)</f>
        <v>0</v>
      </c>
      <c r="J185" s="27">
        <f>SUM(J180:J184)</f>
        <v>538.2</v>
      </c>
      <c r="K185" s="27">
        <f>SUM(K180:K184)</f>
        <v>4196.449999999999</v>
      </c>
      <c r="L185" s="27">
        <f>SUM(L180:L184)</f>
        <v>0</v>
      </c>
    </row>
    <row r="186" spans="1:12" ht="12.75">
      <c r="A186" s="4"/>
      <c r="B186" s="8"/>
      <c r="C186" s="41" t="s">
        <v>53</v>
      </c>
      <c r="D186" s="38" t="s">
        <v>14</v>
      </c>
      <c r="E186" s="6">
        <v>41640</v>
      </c>
      <c r="F186" s="6">
        <v>43465</v>
      </c>
      <c r="G186" s="7">
        <v>2014</v>
      </c>
      <c r="H186" s="19">
        <f aca="true" t="shared" si="11" ref="H186:H191">SUM(I186:L186)</f>
        <v>344.7</v>
      </c>
      <c r="I186" s="19">
        <v>0</v>
      </c>
      <c r="J186" s="19"/>
      <c r="K186" s="19">
        <v>344.7</v>
      </c>
      <c r="L186" s="19">
        <v>0</v>
      </c>
    </row>
    <row r="187" spans="1:12" ht="12.75">
      <c r="A187" s="4"/>
      <c r="B187" s="8"/>
      <c r="C187" s="42"/>
      <c r="D187" s="39"/>
      <c r="E187" s="6">
        <v>41640</v>
      </c>
      <c r="F187" s="6">
        <v>43465</v>
      </c>
      <c r="G187" s="7">
        <v>2015</v>
      </c>
      <c r="H187" s="19">
        <f t="shared" si="11"/>
        <v>653.9</v>
      </c>
      <c r="I187" s="19">
        <v>0</v>
      </c>
      <c r="J187" s="19">
        <v>120</v>
      </c>
      <c r="K187" s="19">
        <v>533.9</v>
      </c>
      <c r="L187" s="19">
        <v>0</v>
      </c>
    </row>
    <row r="188" spans="1:12" ht="12.75">
      <c r="A188" s="4"/>
      <c r="B188" s="8"/>
      <c r="C188" s="42"/>
      <c r="D188" s="39"/>
      <c r="E188" s="6">
        <v>41640</v>
      </c>
      <c r="F188" s="6">
        <v>43465</v>
      </c>
      <c r="G188" s="7">
        <v>2016</v>
      </c>
      <c r="H188" s="19">
        <f t="shared" si="11"/>
        <v>975.6</v>
      </c>
      <c r="I188" s="19">
        <v>0</v>
      </c>
      <c r="J188" s="19">
        <v>120</v>
      </c>
      <c r="K188" s="19">
        <v>855.6</v>
      </c>
      <c r="L188" s="19">
        <v>0</v>
      </c>
    </row>
    <row r="189" spans="1:12" ht="12.75">
      <c r="A189" s="4"/>
      <c r="B189" s="8"/>
      <c r="C189" s="42"/>
      <c r="D189" s="39"/>
      <c r="E189" s="6">
        <v>41640</v>
      </c>
      <c r="F189" s="6">
        <v>43465</v>
      </c>
      <c r="G189" s="7">
        <v>2017</v>
      </c>
      <c r="H189" s="19">
        <f t="shared" si="11"/>
        <v>1052.3</v>
      </c>
      <c r="I189" s="19">
        <v>0</v>
      </c>
      <c r="J189" s="19">
        <v>120</v>
      </c>
      <c r="K189" s="19">
        <v>932.3</v>
      </c>
      <c r="L189" s="19">
        <v>0</v>
      </c>
    </row>
    <row r="190" spans="1:12" ht="12.75">
      <c r="A190" s="4"/>
      <c r="B190" s="8"/>
      <c r="C190" s="43"/>
      <c r="D190" s="40"/>
      <c r="E190" s="6">
        <v>41640</v>
      </c>
      <c r="F190" s="6">
        <v>43465</v>
      </c>
      <c r="G190" s="7">
        <v>2018</v>
      </c>
      <c r="H190" s="19">
        <f t="shared" si="11"/>
        <v>738.75</v>
      </c>
      <c r="I190" s="19">
        <v>0</v>
      </c>
      <c r="J190" s="19">
        <v>178.2</v>
      </c>
      <c r="K190" s="19">
        <v>560.55</v>
      </c>
      <c r="L190" s="19">
        <v>0</v>
      </c>
    </row>
    <row r="191" spans="1:12" s="14" customFormat="1" ht="13.5">
      <c r="A191" s="10"/>
      <c r="B191" s="8"/>
      <c r="C191" s="24" t="s">
        <v>6</v>
      </c>
      <c r="D191" s="11"/>
      <c r="E191" s="11"/>
      <c r="F191" s="11"/>
      <c r="G191" s="9"/>
      <c r="H191" s="19">
        <f t="shared" si="11"/>
        <v>3765.25</v>
      </c>
      <c r="I191" s="19">
        <v>0</v>
      </c>
      <c r="J191" s="19">
        <f>SUM(J186:J190)</f>
        <v>538.2</v>
      </c>
      <c r="K191" s="19">
        <f>SUM(K186:K190)</f>
        <v>3227.05</v>
      </c>
      <c r="L191" s="19">
        <v>0</v>
      </c>
    </row>
    <row r="192" spans="1:12" ht="12.75">
      <c r="A192" s="4"/>
      <c r="B192" s="8"/>
      <c r="C192" s="41" t="s">
        <v>54</v>
      </c>
      <c r="D192" s="38" t="s">
        <v>14</v>
      </c>
      <c r="E192" s="6">
        <v>41640</v>
      </c>
      <c r="F192" s="6">
        <v>43465</v>
      </c>
      <c r="G192" s="7">
        <v>2014</v>
      </c>
      <c r="H192" s="19">
        <f>SUM(I192:L192)</f>
        <v>140.2</v>
      </c>
      <c r="I192" s="19">
        <v>0</v>
      </c>
      <c r="J192" s="19"/>
      <c r="K192" s="19">
        <v>140.2</v>
      </c>
      <c r="L192" s="19">
        <v>0</v>
      </c>
    </row>
    <row r="193" spans="1:12" ht="12.75">
      <c r="A193" s="4"/>
      <c r="B193" s="8"/>
      <c r="C193" s="42"/>
      <c r="D193" s="39"/>
      <c r="E193" s="6">
        <v>41640</v>
      </c>
      <c r="F193" s="6">
        <v>43465</v>
      </c>
      <c r="G193" s="7">
        <v>2015</v>
      </c>
      <c r="H193" s="19">
        <f>SUM(I193:L193)</f>
        <v>226</v>
      </c>
      <c r="I193" s="19">
        <v>0</v>
      </c>
      <c r="J193" s="19"/>
      <c r="K193" s="19">
        <v>226</v>
      </c>
      <c r="L193" s="19">
        <v>0</v>
      </c>
    </row>
    <row r="194" spans="1:12" ht="12.75">
      <c r="A194" s="4"/>
      <c r="B194" s="8"/>
      <c r="C194" s="42"/>
      <c r="D194" s="39"/>
      <c r="E194" s="6">
        <v>41640</v>
      </c>
      <c r="F194" s="6">
        <v>43465</v>
      </c>
      <c r="G194" s="7">
        <v>2016</v>
      </c>
      <c r="H194" s="19">
        <f>SUM(I194:L194)</f>
        <v>201.8</v>
      </c>
      <c r="I194" s="19">
        <v>0</v>
      </c>
      <c r="J194" s="19"/>
      <c r="K194" s="19">
        <v>201.8</v>
      </c>
      <c r="L194" s="19">
        <v>0</v>
      </c>
    </row>
    <row r="195" spans="1:12" ht="12.75">
      <c r="A195" s="4"/>
      <c r="B195" s="8"/>
      <c r="C195" s="42"/>
      <c r="D195" s="39"/>
      <c r="E195" s="6">
        <v>41640</v>
      </c>
      <c r="F195" s="6">
        <v>43465</v>
      </c>
      <c r="G195" s="7">
        <v>2017</v>
      </c>
      <c r="H195" s="19">
        <f>SUM(I195:L195)</f>
        <v>228.1</v>
      </c>
      <c r="I195" s="19">
        <v>0</v>
      </c>
      <c r="J195" s="19"/>
      <c r="K195" s="19">
        <v>228.1</v>
      </c>
      <c r="L195" s="19">
        <v>0</v>
      </c>
    </row>
    <row r="196" spans="1:12" ht="12.75">
      <c r="A196" s="4"/>
      <c r="B196" s="8"/>
      <c r="C196" s="43"/>
      <c r="D196" s="40"/>
      <c r="E196" s="6">
        <v>41640</v>
      </c>
      <c r="F196" s="6">
        <v>43465</v>
      </c>
      <c r="G196" s="7">
        <v>2018</v>
      </c>
      <c r="H196" s="19">
        <f>SUM(I196:L196)</f>
        <v>173.3</v>
      </c>
      <c r="I196" s="19">
        <v>0</v>
      </c>
      <c r="J196" s="19"/>
      <c r="K196" s="19">
        <v>173.3</v>
      </c>
      <c r="L196" s="19">
        <v>0</v>
      </c>
    </row>
    <row r="197" spans="1:12" s="14" customFormat="1" ht="13.5">
      <c r="A197" s="10"/>
      <c r="B197" s="8"/>
      <c r="C197" s="24" t="s">
        <v>6</v>
      </c>
      <c r="D197" s="11"/>
      <c r="E197" s="11"/>
      <c r="F197" s="11"/>
      <c r="G197" s="9"/>
      <c r="H197" s="19">
        <f>SUM(H192:H196)</f>
        <v>969.4000000000001</v>
      </c>
      <c r="I197" s="19">
        <f>SUM(I192:I196)</f>
        <v>0</v>
      </c>
      <c r="J197" s="19">
        <f>SUM(J192:J196)</f>
        <v>0</v>
      </c>
      <c r="K197" s="19">
        <f>SUM(K192:K196)</f>
        <v>969.4000000000001</v>
      </c>
      <c r="L197" s="19">
        <f>SUM(L192:L196)</f>
        <v>0</v>
      </c>
    </row>
    <row r="198" spans="1:12" ht="12.75">
      <c r="A198" s="4"/>
      <c r="B198" s="8"/>
      <c r="C198" s="41" t="s">
        <v>38</v>
      </c>
      <c r="D198" s="38" t="s">
        <v>14</v>
      </c>
      <c r="E198" s="6">
        <v>41640</v>
      </c>
      <c r="F198" s="6">
        <v>43465</v>
      </c>
      <c r="G198" s="7">
        <v>2014</v>
      </c>
      <c r="H198" s="27">
        <f>SUM(I198:L198)</f>
        <v>4875.400000000001</v>
      </c>
      <c r="I198" s="27">
        <f aca="true" t="shared" si="12" ref="I198:L202">SUM(I204,I210,I216,I222,I228)</f>
        <v>0</v>
      </c>
      <c r="J198" s="27">
        <f t="shared" si="12"/>
        <v>0</v>
      </c>
      <c r="K198" s="27">
        <f t="shared" si="12"/>
        <v>4875.400000000001</v>
      </c>
      <c r="L198" s="27">
        <f t="shared" si="12"/>
        <v>0</v>
      </c>
    </row>
    <row r="199" spans="1:12" ht="12.75">
      <c r="A199" s="4"/>
      <c r="B199" s="8"/>
      <c r="C199" s="42"/>
      <c r="D199" s="39"/>
      <c r="E199" s="6">
        <v>41640</v>
      </c>
      <c r="F199" s="6">
        <v>43465</v>
      </c>
      <c r="G199" s="7">
        <v>2015</v>
      </c>
      <c r="H199" s="27">
        <f>SUM(I199:L199)</f>
        <v>16056.899999999998</v>
      </c>
      <c r="I199" s="27">
        <f t="shared" si="12"/>
        <v>0</v>
      </c>
      <c r="J199" s="27">
        <f t="shared" si="12"/>
        <v>3323.2</v>
      </c>
      <c r="K199" s="27">
        <f t="shared" si="12"/>
        <v>12733.699999999999</v>
      </c>
      <c r="L199" s="27">
        <f t="shared" si="12"/>
        <v>0</v>
      </c>
    </row>
    <row r="200" spans="1:12" ht="12.75">
      <c r="A200" s="4"/>
      <c r="B200" s="8"/>
      <c r="C200" s="42"/>
      <c r="D200" s="39"/>
      <c r="E200" s="6">
        <v>41640</v>
      </c>
      <c r="F200" s="6">
        <v>43465</v>
      </c>
      <c r="G200" s="7">
        <v>2016</v>
      </c>
      <c r="H200" s="27">
        <f>SUM(I200:L200)</f>
        <v>10391.36</v>
      </c>
      <c r="I200" s="27">
        <f t="shared" si="12"/>
        <v>0</v>
      </c>
      <c r="J200" s="27">
        <f t="shared" si="12"/>
        <v>3850.8</v>
      </c>
      <c r="K200" s="27">
        <f t="shared" si="12"/>
        <v>6540.5599999999995</v>
      </c>
      <c r="L200" s="27">
        <f t="shared" si="12"/>
        <v>0</v>
      </c>
    </row>
    <row r="201" spans="1:12" ht="12.75">
      <c r="A201" s="4"/>
      <c r="B201" s="8"/>
      <c r="C201" s="42"/>
      <c r="D201" s="39"/>
      <c r="E201" s="6">
        <v>41640</v>
      </c>
      <c r="F201" s="6">
        <v>43465</v>
      </c>
      <c r="G201" s="7">
        <v>2017</v>
      </c>
      <c r="H201" s="27">
        <f>SUM(I201:L201)</f>
        <v>12952.3</v>
      </c>
      <c r="I201" s="27">
        <v>0</v>
      </c>
      <c r="J201" s="27">
        <f t="shared" si="12"/>
        <v>4446.7</v>
      </c>
      <c r="K201" s="27">
        <f t="shared" si="12"/>
        <v>8505.6</v>
      </c>
      <c r="L201" s="27">
        <f t="shared" si="12"/>
        <v>0</v>
      </c>
    </row>
    <row r="202" spans="1:12" ht="12.75">
      <c r="A202" s="4"/>
      <c r="B202" s="8"/>
      <c r="C202" s="43"/>
      <c r="D202" s="40"/>
      <c r="E202" s="6">
        <v>41640</v>
      </c>
      <c r="F202" s="6">
        <v>43465</v>
      </c>
      <c r="G202" s="7">
        <v>2018</v>
      </c>
      <c r="H202" s="27">
        <f>SUM(I202:L202)</f>
        <v>15710.75</v>
      </c>
      <c r="I202" s="27">
        <f t="shared" si="12"/>
        <v>0</v>
      </c>
      <c r="J202" s="27">
        <f t="shared" si="12"/>
        <v>4307.1</v>
      </c>
      <c r="K202" s="27">
        <f t="shared" si="12"/>
        <v>11403.65</v>
      </c>
      <c r="L202" s="27">
        <f t="shared" si="12"/>
        <v>0</v>
      </c>
    </row>
    <row r="203" spans="1:12" s="14" customFormat="1" ht="13.5">
      <c r="A203" s="10"/>
      <c r="B203" s="8"/>
      <c r="C203" s="24" t="s">
        <v>6</v>
      </c>
      <c r="D203" s="11"/>
      <c r="E203" s="11"/>
      <c r="F203" s="11"/>
      <c r="G203" s="9"/>
      <c r="H203" s="27">
        <f>SUM(H198:H202)</f>
        <v>59986.71</v>
      </c>
      <c r="I203" s="27">
        <f>SUM(I198:I202)</f>
        <v>0</v>
      </c>
      <c r="J203" s="27">
        <f>SUM(J198:J202)</f>
        <v>15927.800000000001</v>
      </c>
      <c r="K203" s="27">
        <f>SUM(K198:K202)</f>
        <v>44058.909999999996</v>
      </c>
      <c r="L203" s="27">
        <f>SUM(L198:L202)</f>
        <v>0</v>
      </c>
    </row>
    <row r="204" spans="1:12" ht="12.75">
      <c r="A204" s="4"/>
      <c r="B204" s="8"/>
      <c r="C204" s="41" t="s">
        <v>39</v>
      </c>
      <c r="D204" s="38" t="s">
        <v>14</v>
      </c>
      <c r="E204" s="6">
        <v>41640</v>
      </c>
      <c r="F204" s="6">
        <v>43465</v>
      </c>
      <c r="G204" s="7">
        <v>2014</v>
      </c>
      <c r="H204" s="19">
        <f>SUM(I204:L204)</f>
        <v>3329.4</v>
      </c>
      <c r="I204" s="19">
        <v>0</v>
      </c>
      <c r="J204" s="19"/>
      <c r="K204" s="19">
        <v>3329.4</v>
      </c>
      <c r="L204" s="19">
        <v>0</v>
      </c>
    </row>
    <row r="205" spans="1:12" ht="12.75">
      <c r="A205" s="4"/>
      <c r="B205" s="8"/>
      <c r="C205" s="42"/>
      <c r="D205" s="39"/>
      <c r="E205" s="6">
        <v>41640</v>
      </c>
      <c r="F205" s="6">
        <v>43465</v>
      </c>
      <c r="G205" s="7">
        <v>2015</v>
      </c>
      <c r="H205" s="19">
        <f>SUM(I205:L205)</f>
        <v>4824</v>
      </c>
      <c r="I205" s="19">
        <v>0</v>
      </c>
      <c r="J205" s="19">
        <v>1272.4</v>
      </c>
      <c r="K205" s="19">
        <v>3551.6</v>
      </c>
      <c r="L205" s="19">
        <v>0</v>
      </c>
    </row>
    <row r="206" spans="1:12" ht="12.75">
      <c r="A206" s="4"/>
      <c r="B206" s="8"/>
      <c r="C206" s="42"/>
      <c r="D206" s="39"/>
      <c r="E206" s="6">
        <v>41640</v>
      </c>
      <c r="F206" s="6">
        <v>43465</v>
      </c>
      <c r="G206" s="7">
        <v>2016</v>
      </c>
      <c r="H206" s="19">
        <f>SUM(I206:L206)</f>
        <v>6421.66</v>
      </c>
      <c r="I206" s="19">
        <v>0</v>
      </c>
      <c r="J206" s="19">
        <v>2288.6</v>
      </c>
      <c r="K206" s="19">
        <v>4133.0599999999995</v>
      </c>
      <c r="L206" s="19">
        <v>0</v>
      </c>
    </row>
    <row r="207" spans="1:12" ht="12.75">
      <c r="A207" s="4"/>
      <c r="B207" s="8"/>
      <c r="C207" s="42"/>
      <c r="D207" s="39"/>
      <c r="E207" s="6">
        <v>41640</v>
      </c>
      <c r="F207" s="6">
        <v>43465</v>
      </c>
      <c r="G207" s="7">
        <v>2017</v>
      </c>
      <c r="H207" s="19">
        <f>SUM(I207:L207)</f>
        <v>8409.7</v>
      </c>
      <c r="I207" s="19">
        <v>0</v>
      </c>
      <c r="J207" s="19">
        <v>3289.1</v>
      </c>
      <c r="K207" s="19">
        <v>5120.6</v>
      </c>
      <c r="L207" s="19">
        <v>0</v>
      </c>
    </row>
    <row r="208" spans="1:12" ht="12.75">
      <c r="A208" s="4"/>
      <c r="B208" s="8"/>
      <c r="C208" s="43"/>
      <c r="D208" s="40"/>
      <c r="E208" s="6">
        <v>41640</v>
      </c>
      <c r="F208" s="6">
        <v>43465</v>
      </c>
      <c r="G208" s="7">
        <v>2018</v>
      </c>
      <c r="H208" s="19">
        <f>SUM(I208:L208)</f>
        <v>9411.5</v>
      </c>
      <c r="I208" s="19">
        <v>0</v>
      </c>
      <c r="J208" s="19">
        <v>3449.1</v>
      </c>
      <c r="K208" s="19">
        <v>5962.4</v>
      </c>
      <c r="L208" s="19">
        <v>0</v>
      </c>
    </row>
    <row r="209" spans="1:12" s="14" customFormat="1" ht="13.5">
      <c r="A209" s="10"/>
      <c r="B209" s="8"/>
      <c r="C209" s="29" t="s">
        <v>6</v>
      </c>
      <c r="D209" s="11"/>
      <c r="E209" s="11"/>
      <c r="F209" s="11"/>
      <c r="G209" s="9"/>
      <c r="H209" s="19">
        <f>SUM(H204:H208)</f>
        <v>32396.260000000002</v>
      </c>
      <c r="I209" s="19">
        <f>SUM(I204:I208)</f>
        <v>0</v>
      </c>
      <c r="J209" s="19">
        <f>SUM(J204:J208)</f>
        <v>10299.2</v>
      </c>
      <c r="K209" s="19">
        <f>SUM(K204:K208)</f>
        <v>22097.059999999998</v>
      </c>
      <c r="L209" s="19">
        <f>SUM(L204:L208)</f>
        <v>0</v>
      </c>
    </row>
    <row r="210" spans="1:12" ht="12.75">
      <c r="A210" s="4"/>
      <c r="B210" s="8"/>
      <c r="C210" s="41" t="s">
        <v>40</v>
      </c>
      <c r="D210" s="38" t="s">
        <v>14</v>
      </c>
      <c r="E210" s="6">
        <v>41640</v>
      </c>
      <c r="F210" s="6">
        <v>43465</v>
      </c>
      <c r="G210" s="7">
        <v>2014</v>
      </c>
      <c r="H210" s="19">
        <f aca="true" t="shared" si="13" ref="H210:H215">SUM(I210:L210)</f>
        <v>700.2</v>
      </c>
      <c r="I210" s="19"/>
      <c r="J210" s="19"/>
      <c r="K210" s="19">
        <v>700.2</v>
      </c>
      <c r="L210" s="19">
        <v>0</v>
      </c>
    </row>
    <row r="211" spans="1:12" ht="12.75">
      <c r="A211" s="4"/>
      <c r="B211" s="8"/>
      <c r="C211" s="42"/>
      <c r="D211" s="39"/>
      <c r="E211" s="6">
        <v>41640</v>
      </c>
      <c r="F211" s="6">
        <v>43465</v>
      </c>
      <c r="G211" s="7">
        <v>2015</v>
      </c>
      <c r="H211" s="19">
        <f t="shared" si="13"/>
        <v>7623.8</v>
      </c>
      <c r="I211" s="19"/>
      <c r="J211" s="19"/>
      <c r="K211" s="19">
        <v>7623.8</v>
      </c>
      <c r="L211" s="19">
        <v>0</v>
      </c>
    </row>
    <row r="212" spans="1:12" ht="12.75">
      <c r="A212" s="4"/>
      <c r="B212" s="8"/>
      <c r="C212" s="42"/>
      <c r="D212" s="39"/>
      <c r="E212" s="6">
        <v>41640</v>
      </c>
      <c r="F212" s="6">
        <v>43465</v>
      </c>
      <c r="G212" s="7">
        <v>2016</v>
      </c>
      <c r="H212" s="19">
        <f t="shared" si="13"/>
        <v>522.7</v>
      </c>
      <c r="I212" s="19"/>
      <c r="J212" s="19">
        <v>132</v>
      </c>
      <c r="K212" s="19">
        <f>447.6-56.9</f>
        <v>390.70000000000005</v>
      </c>
      <c r="L212" s="19">
        <v>0</v>
      </c>
    </row>
    <row r="213" spans="1:12" ht="12.75">
      <c r="A213" s="4"/>
      <c r="B213" s="8"/>
      <c r="C213" s="42"/>
      <c r="D213" s="39"/>
      <c r="E213" s="6">
        <v>41640</v>
      </c>
      <c r="F213" s="6">
        <v>43465</v>
      </c>
      <c r="G213" s="7">
        <v>2017</v>
      </c>
      <c r="H213" s="19">
        <f t="shared" si="13"/>
        <v>940.6</v>
      </c>
      <c r="I213" s="19"/>
      <c r="J213" s="19">
        <v>365.6</v>
      </c>
      <c r="K213" s="19">
        <v>575</v>
      </c>
      <c r="L213" s="19">
        <v>0</v>
      </c>
    </row>
    <row r="214" spans="1:12" ht="12.75">
      <c r="A214" s="4"/>
      <c r="B214" s="8"/>
      <c r="C214" s="43"/>
      <c r="D214" s="40"/>
      <c r="E214" s="6">
        <v>41640</v>
      </c>
      <c r="F214" s="6">
        <v>43465</v>
      </c>
      <c r="G214" s="7">
        <v>2018</v>
      </c>
      <c r="H214" s="19">
        <f t="shared" si="13"/>
        <v>2340.3</v>
      </c>
      <c r="I214" s="19"/>
      <c r="J214" s="19"/>
      <c r="K214" s="19">
        <v>2340.3</v>
      </c>
      <c r="L214" s="19">
        <v>0</v>
      </c>
    </row>
    <row r="215" spans="1:12" s="14" customFormat="1" ht="13.5">
      <c r="A215" s="10"/>
      <c r="B215" s="8"/>
      <c r="C215" s="24" t="s">
        <v>6</v>
      </c>
      <c r="D215" s="11"/>
      <c r="E215" s="11"/>
      <c r="F215" s="11"/>
      <c r="G215" s="9"/>
      <c r="H215" s="19">
        <f t="shared" si="13"/>
        <v>12127.6</v>
      </c>
      <c r="I215" s="19">
        <f>SUM(I210:I214)</f>
        <v>0</v>
      </c>
      <c r="J215" s="19">
        <f>SUM(J210:J214)</f>
        <v>497.6</v>
      </c>
      <c r="K215" s="19">
        <f>SUM(K210:K214)</f>
        <v>11630</v>
      </c>
      <c r="L215" s="19">
        <v>0</v>
      </c>
    </row>
    <row r="216" spans="1:12" ht="12.75">
      <c r="A216" s="4"/>
      <c r="B216" s="8"/>
      <c r="C216" s="41" t="s">
        <v>41</v>
      </c>
      <c r="D216" s="38" t="s">
        <v>14</v>
      </c>
      <c r="E216" s="6">
        <v>41640</v>
      </c>
      <c r="F216" s="6">
        <v>43465</v>
      </c>
      <c r="G216" s="7">
        <v>2014</v>
      </c>
      <c r="H216" s="19">
        <f>SUM(I216:L216)</f>
        <v>801.8</v>
      </c>
      <c r="I216" s="19">
        <v>0</v>
      </c>
      <c r="J216" s="19"/>
      <c r="K216" s="19">
        <v>801.8</v>
      </c>
      <c r="L216" s="19">
        <v>0</v>
      </c>
    </row>
    <row r="217" spans="1:12" ht="12.75">
      <c r="A217" s="4"/>
      <c r="B217" s="8"/>
      <c r="C217" s="42"/>
      <c r="D217" s="39"/>
      <c r="E217" s="6">
        <v>41640</v>
      </c>
      <c r="F217" s="6">
        <v>43465</v>
      </c>
      <c r="G217" s="7">
        <v>2015</v>
      </c>
      <c r="H217" s="19">
        <f>SUM(I217:L217)</f>
        <v>3527.8</v>
      </c>
      <c r="I217" s="19">
        <v>0</v>
      </c>
      <c r="J217" s="19">
        <v>2014.8</v>
      </c>
      <c r="K217" s="19">
        <v>1513</v>
      </c>
      <c r="L217" s="19">
        <v>0</v>
      </c>
    </row>
    <row r="218" spans="1:12" ht="12.75">
      <c r="A218" s="4"/>
      <c r="B218" s="8"/>
      <c r="C218" s="42"/>
      <c r="D218" s="39"/>
      <c r="E218" s="6">
        <v>41640</v>
      </c>
      <c r="F218" s="6">
        <v>43465</v>
      </c>
      <c r="G218" s="7">
        <v>2016</v>
      </c>
      <c r="H218" s="19">
        <f>SUM(I218:L218)</f>
        <v>3400</v>
      </c>
      <c r="I218" s="19">
        <v>0</v>
      </c>
      <c r="J218" s="19">
        <v>1430.2</v>
      </c>
      <c r="K218" s="19">
        <v>1969.8</v>
      </c>
      <c r="L218" s="19">
        <v>0</v>
      </c>
    </row>
    <row r="219" spans="1:12" ht="12.75">
      <c r="A219" s="4"/>
      <c r="B219" s="8"/>
      <c r="C219" s="42"/>
      <c r="D219" s="39"/>
      <c r="E219" s="6">
        <v>41640</v>
      </c>
      <c r="F219" s="6">
        <v>43465</v>
      </c>
      <c r="G219" s="7">
        <v>2017</v>
      </c>
      <c r="H219" s="19">
        <f>SUM(I219:L219)</f>
        <v>2450.1</v>
      </c>
      <c r="I219" s="19">
        <v>0</v>
      </c>
      <c r="J219" s="19">
        <v>792</v>
      </c>
      <c r="K219" s="19">
        <v>1658.1</v>
      </c>
      <c r="L219" s="19">
        <v>0</v>
      </c>
    </row>
    <row r="220" spans="1:12" ht="12.75">
      <c r="A220" s="4"/>
      <c r="B220" s="8"/>
      <c r="C220" s="43"/>
      <c r="D220" s="40"/>
      <c r="E220" s="6">
        <v>41640</v>
      </c>
      <c r="F220" s="6">
        <v>43465</v>
      </c>
      <c r="G220" s="7">
        <v>2018</v>
      </c>
      <c r="H220" s="19">
        <f>SUM(I220:L220)</f>
        <v>2761.4</v>
      </c>
      <c r="I220" s="19">
        <v>0</v>
      </c>
      <c r="J220" s="19">
        <v>858</v>
      </c>
      <c r="K220" s="19">
        <v>1903.4</v>
      </c>
      <c r="L220" s="19">
        <v>0</v>
      </c>
    </row>
    <row r="221" spans="1:12" s="14" customFormat="1" ht="13.5">
      <c r="A221" s="10"/>
      <c r="B221" s="8"/>
      <c r="C221" s="24" t="s">
        <v>6</v>
      </c>
      <c r="D221" s="11"/>
      <c r="E221" s="11"/>
      <c r="F221" s="11"/>
      <c r="G221" s="9"/>
      <c r="H221" s="19">
        <f>SUM(H216:H220)</f>
        <v>12941.1</v>
      </c>
      <c r="I221" s="19">
        <f>SUM(I216:I220)</f>
        <v>0</v>
      </c>
      <c r="J221" s="19">
        <f>SUM(J216:J220)</f>
        <v>5095</v>
      </c>
      <c r="K221" s="19">
        <f>SUM(K216:K220)</f>
        <v>7846.1</v>
      </c>
      <c r="L221" s="19">
        <f>SUM(L216:L220)</f>
        <v>0</v>
      </c>
    </row>
    <row r="222" spans="1:12" ht="12.75">
      <c r="A222" s="4"/>
      <c r="B222" s="8"/>
      <c r="C222" s="41" t="s">
        <v>44</v>
      </c>
      <c r="D222" s="38" t="s">
        <v>14</v>
      </c>
      <c r="E222" s="6">
        <v>41640</v>
      </c>
      <c r="F222" s="6">
        <v>43465</v>
      </c>
      <c r="G222" s="7">
        <v>2014</v>
      </c>
      <c r="H222" s="19">
        <f>SUM(I222:L222)</f>
        <v>44</v>
      </c>
      <c r="I222" s="19">
        <v>0</v>
      </c>
      <c r="J222" s="19"/>
      <c r="K222" s="19">
        <v>44</v>
      </c>
      <c r="L222" s="19">
        <v>0</v>
      </c>
    </row>
    <row r="223" spans="1:12" ht="12.75">
      <c r="A223" s="4"/>
      <c r="B223" s="8"/>
      <c r="C223" s="42"/>
      <c r="D223" s="39"/>
      <c r="E223" s="6">
        <v>41640</v>
      </c>
      <c r="F223" s="6">
        <v>43465</v>
      </c>
      <c r="G223" s="7">
        <v>2015</v>
      </c>
      <c r="H223" s="19">
        <f>SUM(I223:L223)</f>
        <v>81.3</v>
      </c>
      <c r="I223" s="19">
        <v>0</v>
      </c>
      <c r="J223" s="19">
        <v>36</v>
      </c>
      <c r="K223" s="19">
        <v>45.3</v>
      </c>
      <c r="L223" s="19">
        <v>0</v>
      </c>
    </row>
    <row r="224" spans="1:12" ht="12.75">
      <c r="A224" s="4"/>
      <c r="B224" s="8"/>
      <c r="C224" s="42"/>
      <c r="D224" s="39"/>
      <c r="E224" s="6">
        <v>41640</v>
      </c>
      <c r="F224" s="6">
        <v>43465</v>
      </c>
      <c r="G224" s="7">
        <v>2016</v>
      </c>
      <c r="H224" s="19">
        <f>SUM(I224:L224)</f>
        <v>47</v>
      </c>
      <c r="I224" s="19">
        <v>0</v>
      </c>
      <c r="J224" s="19"/>
      <c r="K224" s="19">
        <f>52.6-5.6</f>
        <v>47</v>
      </c>
      <c r="L224" s="19">
        <v>0</v>
      </c>
    </row>
    <row r="225" spans="1:12" ht="12.75">
      <c r="A225" s="4"/>
      <c r="B225" s="8"/>
      <c r="C225" s="42"/>
      <c r="D225" s="39"/>
      <c r="E225" s="6">
        <v>41640</v>
      </c>
      <c r="F225" s="6">
        <v>43465</v>
      </c>
      <c r="G225" s="7">
        <v>2017</v>
      </c>
      <c r="H225" s="19">
        <f>SUM(I225:L225)</f>
        <v>47.1</v>
      </c>
      <c r="I225" s="19">
        <v>0</v>
      </c>
      <c r="J225" s="19"/>
      <c r="K225" s="19">
        <v>47.1</v>
      </c>
      <c r="L225" s="19">
        <v>0</v>
      </c>
    </row>
    <row r="226" spans="1:12" ht="12.75">
      <c r="A226" s="4"/>
      <c r="B226" s="8"/>
      <c r="C226" s="43"/>
      <c r="D226" s="40"/>
      <c r="E226" s="6">
        <v>41640</v>
      </c>
      <c r="F226" s="6">
        <v>43465</v>
      </c>
      <c r="G226" s="7">
        <v>2018</v>
      </c>
      <c r="H226" s="19">
        <f>SUM(I226:L226)</f>
        <v>12</v>
      </c>
      <c r="I226" s="19">
        <v>0</v>
      </c>
      <c r="J226" s="19"/>
      <c r="K226" s="19">
        <v>12</v>
      </c>
      <c r="L226" s="19">
        <v>0</v>
      </c>
    </row>
    <row r="227" spans="1:12" s="14" customFormat="1" ht="13.5">
      <c r="A227" s="10"/>
      <c r="B227" s="8"/>
      <c r="C227" s="24" t="s">
        <v>6</v>
      </c>
      <c r="D227" s="11"/>
      <c r="E227" s="11"/>
      <c r="F227" s="11"/>
      <c r="G227" s="9"/>
      <c r="H227" s="19">
        <f>SUM(H222:H226)</f>
        <v>231.4</v>
      </c>
      <c r="I227" s="19">
        <f>SUM(I222:I226)</f>
        <v>0</v>
      </c>
      <c r="J227" s="19">
        <f>SUM(J222:J226)</f>
        <v>36</v>
      </c>
      <c r="K227" s="19">
        <f>SUM(K222:K226)</f>
        <v>195.4</v>
      </c>
      <c r="L227" s="19">
        <f>SUM(L222:L226)</f>
        <v>0</v>
      </c>
    </row>
    <row r="228" spans="1:12" ht="12.75">
      <c r="A228" s="4"/>
      <c r="B228" s="8"/>
      <c r="C228" s="41" t="s">
        <v>58</v>
      </c>
      <c r="D228" s="38" t="s">
        <v>14</v>
      </c>
      <c r="E228" s="6">
        <v>41640</v>
      </c>
      <c r="F228" s="6">
        <v>43465</v>
      </c>
      <c r="G228" s="7">
        <v>2014</v>
      </c>
      <c r="H228" s="19">
        <f>SUM(I228:L228)</f>
        <v>0</v>
      </c>
      <c r="I228" s="19">
        <v>0</v>
      </c>
      <c r="J228" s="19"/>
      <c r="K228" s="19"/>
      <c r="L228" s="19">
        <v>0</v>
      </c>
    </row>
    <row r="229" spans="1:12" ht="12.75">
      <c r="A229" s="4"/>
      <c r="B229" s="8"/>
      <c r="C229" s="42"/>
      <c r="D229" s="39"/>
      <c r="E229" s="6">
        <v>41640</v>
      </c>
      <c r="F229" s="6">
        <v>43465</v>
      </c>
      <c r="G229" s="7">
        <v>2015</v>
      </c>
      <c r="H229" s="19">
        <f>SUM(I229:L229)</f>
        <v>0</v>
      </c>
      <c r="I229" s="19">
        <v>0</v>
      </c>
      <c r="J229" s="19"/>
      <c r="K229" s="19"/>
      <c r="L229" s="19">
        <v>0</v>
      </c>
    </row>
    <row r="230" spans="1:12" ht="12.75">
      <c r="A230" s="4"/>
      <c r="B230" s="8"/>
      <c r="C230" s="42"/>
      <c r="D230" s="39"/>
      <c r="E230" s="6">
        <v>41640</v>
      </c>
      <c r="F230" s="6">
        <v>43465</v>
      </c>
      <c r="G230" s="7">
        <v>2016</v>
      </c>
      <c r="H230" s="19">
        <f>SUM(I230:L230)</f>
        <v>0</v>
      </c>
      <c r="I230" s="19">
        <v>0</v>
      </c>
      <c r="J230" s="19"/>
      <c r="K230" s="19"/>
      <c r="L230" s="19">
        <v>0</v>
      </c>
    </row>
    <row r="231" spans="1:12" ht="12.75">
      <c r="A231" s="4"/>
      <c r="B231" s="8"/>
      <c r="C231" s="42"/>
      <c r="D231" s="39"/>
      <c r="E231" s="6">
        <v>41640</v>
      </c>
      <c r="F231" s="6">
        <v>43465</v>
      </c>
      <c r="G231" s="7">
        <v>2017</v>
      </c>
      <c r="H231" s="19">
        <f>SUM(I231:L231)</f>
        <v>1104.8</v>
      </c>
      <c r="I231" s="19">
        <v>0</v>
      </c>
      <c r="J231" s="19"/>
      <c r="K231" s="19">
        <v>1104.8</v>
      </c>
      <c r="L231" s="19">
        <v>0</v>
      </c>
    </row>
    <row r="232" spans="1:12" ht="12.75">
      <c r="A232" s="4"/>
      <c r="B232" s="8"/>
      <c r="C232" s="43"/>
      <c r="D232" s="40"/>
      <c r="E232" s="6">
        <v>41640</v>
      </c>
      <c r="F232" s="6">
        <v>43465</v>
      </c>
      <c r="G232" s="7">
        <v>2018</v>
      </c>
      <c r="H232" s="19">
        <f>SUM(I232:L232)</f>
        <v>1185.55</v>
      </c>
      <c r="I232" s="19">
        <v>0</v>
      </c>
      <c r="J232" s="19"/>
      <c r="K232" s="19">
        <v>1185.55</v>
      </c>
      <c r="L232" s="19">
        <v>0</v>
      </c>
    </row>
    <row r="233" spans="1:12" s="14" customFormat="1" ht="13.5">
      <c r="A233" s="10"/>
      <c r="B233" s="8"/>
      <c r="C233" s="24" t="s">
        <v>6</v>
      </c>
      <c r="D233" s="11"/>
      <c r="E233" s="11"/>
      <c r="F233" s="11"/>
      <c r="G233" s="9"/>
      <c r="H233" s="19">
        <f>SUM(H228:H232)</f>
        <v>2290.35</v>
      </c>
      <c r="I233" s="19">
        <f>SUM(I228:I232)</f>
        <v>0</v>
      </c>
      <c r="J233" s="19">
        <f>SUM(J228:J232)</f>
        <v>0</v>
      </c>
      <c r="K233" s="19">
        <f>SUM(K228:K232)</f>
        <v>2290.35</v>
      </c>
      <c r="L233" s="19">
        <f>SUM(L228:L232)</f>
        <v>0</v>
      </c>
    </row>
    <row r="234" spans="1:12" ht="12.75">
      <c r="A234" s="4"/>
      <c r="B234" s="8"/>
      <c r="C234" s="41" t="s">
        <v>42</v>
      </c>
      <c r="D234" s="38" t="s">
        <v>14</v>
      </c>
      <c r="E234" s="6">
        <v>41640</v>
      </c>
      <c r="F234" s="6">
        <v>43465</v>
      </c>
      <c r="G234" s="7">
        <v>2014</v>
      </c>
      <c r="H234" s="27">
        <f>SUM(I234:L234)</f>
        <v>70.80000000000001</v>
      </c>
      <c r="I234" s="27">
        <f aca="true" t="shared" si="14" ref="I234:L238">SUM(I240,I246,I252)</f>
        <v>0</v>
      </c>
      <c r="J234" s="27">
        <f t="shared" si="14"/>
        <v>0</v>
      </c>
      <c r="K234" s="27">
        <f>SUM(K240,K246,K252,K258)</f>
        <v>70.80000000000001</v>
      </c>
      <c r="L234" s="27">
        <f t="shared" si="14"/>
        <v>0</v>
      </c>
    </row>
    <row r="235" spans="1:12" ht="12.75">
      <c r="A235" s="4"/>
      <c r="B235" s="8"/>
      <c r="C235" s="42"/>
      <c r="D235" s="39"/>
      <c r="E235" s="6">
        <v>41640</v>
      </c>
      <c r="F235" s="6">
        <v>43465</v>
      </c>
      <c r="G235" s="7">
        <v>2015</v>
      </c>
      <c r="H235" s="27">
        <f>SUM(I235:L235)</f>
        <v>78.2</v>
      </c>
      <c r="I235" s="27">
        <f t="shared" si="14"/>
        <v>0</v>
      </c>
      <c r="J235" s="27">
        <f t="shared" si="14"/>
        <v>0</v>
      </c>
      <c r="K235" s="27">
        <f>SUM(K241,K247,K253,K259)</f>
        <v>78.2</v>
      </c>
      <c r="L235" s="27">
        <f t="shared" si="14"/>
        <v>0</v>
      </c>
    </row>
    <row r="236" spans="1:12" ht="12.75">
      <c r="A236" s="4"/>
      <c r="B236" s="8"/>
      <c r="C236" s="42"/>
      <c r="D236" s="39"/>
      <c r="E236" s="6">
        <v>41640</v>
      </c>
      <c r="F236" s="6">
        <v>43465</v>
      </c>
      <c r="G236" s="7">
        <v>2016</v>
      </c>
      <c r="H236" s="27">
        <f>SUM(I236:L236)</f>
        <v>223.79999999999998</v>
      </c>
      <c r="I236" s="27">
        <f t="shared" si="14"/>
        <v>0</v>
      </c>
      <c r="J236" s="27">
        <f t="shared" si="14"/>
        <v>0</v>
      </c>
      <c r="K236" s="27">
        <f>SUM(K242,K248,K254,K260)</f>
        <v>223.79999999999998</v>
      </c>
      <c r="L236" s="27">
        <f t="shared" si="14"/>
        <v>0</v>
      </c>
    </row>
    <row r="237" spans="1:12" ht="12.75">
      <c r="A237" s="4"/>
      <c r="B237" s="8"/>
      <c r="C237" s="42"/>
      <c r="D237" s="39"/>
      <c r="E237" s="6">
        <v>41640</v>
      </c>
      <c r="F237" s="6">
        <v>43465</v>
      </c>
      <c r="G237" s="7">
        <v>2017</v>
      </c>
      <c r="H237" s="27">
        <f>SUM(I237:L237)</f>
        <v>68.7</v>
      </c>
      <c r="I237" s="27">
        <f t="shared" si="14"/>
        <v>0</v>
      </c>
      <c r="J237" s="27">
        <f t="shared" si="14"/>
        <v>0</v>
      </c>
      <c r="K237" s="27">
        <f>SUM(K243,K249,K255,K261)</f>
        <v>68.7</v>
      </c>
      <c r="L237" s="27">
        <f t="shared" si="14"/>
        <v>0</v>
      </c>
    </row>
    <row r="238" spans="1:12" ht="12.75">
      <c r="A238" s="4"/>
      <c r="B238" s="8"/>
      <c r="C238" s="43"/>
      <c r="D238" s="40"/>
      <c r="E238" s="6">
        <v>41640</v>
      </c>
      <c r="F238" s="6">
        <v>43465</v>
      </c>
      <c r="G238" s="7">
        <v>2018</v>
      </c>
      <c r="H238" s="27">
        <f>SUM(I238:L238)</f>
        <v>10.5</v>
      </c>
      <c r="I238" s="27">
        <f t="shared" si="14"/>
        <v>0</v>
      </c>
      <c r="J238" s="27">
        <f t="shared" si="14"/>
        <v>0</v>
      </c>
      <c r="K238" s="27">
        <f>SUM(K244,K250,K256,K262)</f>
        <v>10.5</v>
      </c>
      <c r="L238" s="27">
        <f t="shared" si="14"/>
        <v>0</v>
      </c>
    </row>
    <row r="239" spans="1:12" s="14" customFormat="1" ht="13.5">
      <c r="A239" s="10"/>
      <c r="B239" s="8"/>
      <c r="C239" s="24" t="s">
        <v>6</v>
      </c>
      <c r="D239" s="11"/>
      <c r="E239" s="11"/>
      <c r="F239" s="11"/>
      <c r="G239" s="9"/>
      <c r="H239" s="27">
        <f>SUM(H234:H238)</f>
        <v>451.99999999999994</v>
      </c>
      <c r="I239" s="27">
        <f>SUM(I234:I238)</f>
        <v>0</v>
      </c>
      <c r="J239" s="27">
        <f>SUM(J234:J238)</f>
        <v>0</v>
      </c>
      <c r="K239" s="27">
        <f>SUM(K234:K238)</f>
        <v>451.99999999999994</v>
      </c>
      <c r="L239" s="27">
        <f>SUM(L234:L238)</f>
        <v>0</v>
      </c>
    </row>
    <row r="240" spans="1:12" ht="12.75">
      <c r="A240" s="4"/>
      <c r="B240" s="8"/>
      <c r="C240" s="41" t="s">
        <v>51</v>
      </c>
      <c r="D240" s="38" t="s">
        <v>14</v>
      </c>
      <c r="E240" s="6">
        <v>41640</v>
      </c>
      <c r="F240" s="6">
        <v>43465</v>
      </c>
      <c r="G240" s="7">
        <v>2014</v>
      </c>
      <c r="H240" s="19">
        <f>SUM(I240:L240)</f>
        <v>41.2</v>
      </c>
      <c r="I240" s="19">
        <v>0</v>
      </c>
      <c r="J240" s="19"/>
      <c r="K240" s="19">
        <v>41.2</v>
      </c>
      <c r="L240" s="19">
        <v>0</v>
      </c>
    </row>
    <row r="241" spans="1:12" ht="12.75">
      <c r="A241" s="4"/>
      <c r="B241" s="8"/>
      <c r="C241" s="42"/>
      <c r="D241" s="39"/>
      <c r="E241" s="6">
        <v>41640</v>
      </c>
      <c r="F241" s="6">
        <v>43465</v>
      </c>
      <c r="G241" s="7">
        <v>2015</v>
      </c>
      <c r="H241" s="19">
        <f>SUM(I241:L241)</f>
        <v>75.2</v>
      </c>
      <c r="I241" s="19">
        <v>0</v>
      </c>
      <c r="J241" s="19"/>
      <c r="K241" s="19">
        <v>75.2</v>
      </c>
      <c r="L241" s="19">
        <v>0</v>
      </c>
    </row>
    <row r="242" spans="1:12" ht="12.75">
      <c r="A242" s="4"/>
      <c r="B242" s="8"/>
      <c r="C242" s="42"/>
      <c r="D242" s="39"/>
      <c r="E242" s="6">
        <v>41640</v>
      </c>
      <c r="F242" s="6">
        <v>43465</v>
      </c>
      <c r="G242" s="7">
        <v>2016</v>
      </c>
      <c r="H242" s="19">
        <f>SUM(I242:L242)</f>
        <v>73.69999999999999</v>
      </c>
      <c r="I242" s="19">
        <v>0</v>
      </c>
      <c r="J242" s="19"/>
      <c r="K242" s="19">
        <f>51.3+22.4</f>
        <v>73.69999999999999</v>
      </c>
      <c r="L242" s="19">
        <v>0</v>
      </c>
    </row>
    <row r="243" spans="1:12" ht="12.75">
      <c r="A243" s="4"/>
      <c r="B243" s="8"/>
      <c r="C243" s="42"/>
      <c r="D243" s="39"/>
      <c r="E243" s="6">
        <v>41640</v>
      </c>
      <c r="F243" s="6">
        <v>43465</v>
      </c>
      <c r="G243" s="7">
        <v>2017</v>
      </c>
      <c r="H243" s="19">
        <f>SUM(I243:L243)</f>
        <v>65.7</v>
      </c>
      <c r="I243" s="19">
        <v>0</v>
      </c>
      <c r="J243" s="19"/>
      <c r="K243" s="19">
        <v>65.7</v>
      </c>
      <c r="L243" s="19">
        <v>0</v>
      </c>
    </row>
    <row r="244" spans="1:12" ht="12.75">
      <c r="A244" s="4"/>
      <c r="B244" s="8"/>
      <c r="C244" s="42"/>
      <c r="D244" s="40"/>
      <c r="E244" s="6">
        <v>41640</v>
      </c>
      <c r="F244" s="6">
        <v>43465</v>
      </c>
      <c r="G244" s="7">
        <v>2018</v>
      </c>
      <c r="H244" s="19">
        <f>SUM(I244:L244)</f>
        <v>10.5</v>
      </c>
      <c r="I244" s="19">
        <v>0</v>
      </c>
      <c r="J244" s="19"/>
      <c r="K244" s="19">
        <v>10.5</v>
      </c>
      <c r="L244" s="19">
        <v>0</v>
      </c>
    </row>
    <row r="245" spans="1:12" ht="15">
      <c r="A245" s="4"/>
      <c r="B245" s="8"/>
      <c r="C245" s="37"/>
      <c r="D245" s="31"/>
      <c r="E245" s="6"/>
      <c r="F245" s="6"/>
      <c r="G245" s="7"/>
      <c r="H245" s="19">
        <f>SUM(H240:H244)</f>
        <v>266.3</v>
      </c>
      <c r="I245" s="19">
        <f>SUM(I240:I244)</f>
        <v>0</v>
      </c>
      <c r="J245" s="19">
        <f>SUM(J240:J244)</f>
        <v>0</v>
      </c>
      <c r="K245" s="19">
        <f>SUM(K240:K244)</f>
        <v>266.3</v>
      </c>
      <c r="L245" s="19">
        <f>SUM(L240:L244)</f>
        <v>0</v>
      </c>
    </row>
    <row r="246" spans="1:12" ht="12.75">
      <c r="A246" s="4"/>
      <c r="B246" s="8"/>
      <c r="C246" s="35" t="s">
        <v>45</v>
      </c>
      <c r="D246" s="38" t="s">
        <v>14</v>
      </c>
      <c r="E246" s="6">
        <v>41640</v>
      </c>
      <c r="F246" s="6">
        <v>43465</v>
      </c>
      <c r="G246" s="7">
        <v>2014</v>
      </c>
      <c r="H246" s="19">
        <f>SUM(I246:L246)</f>
        <v>29.6</v>
      </c>
      <c r="I246" s="19"/>
      <c r="J246" s="19"/>
      <c r="K246" s="19">
        <v>29.6</v>
      </c>
      <c r="L246" s="19"/>
    </row>
    <row r="247" spans="1:12" ht="12.75">
      <c r="A247" s="4"/>
      <c r="B247" s="8"/>
      <c r="C247" s="36"/>
      <c r="D247" s="39"/>
      <c r="E247" s="6">
        <v>41640</v>
      </c>
      <c r="F247" s="6">
        <v>43465</v>
      </c>
      <c r="G247" s="7">
        <v>2015</v>
      </c>
      <c r="H247" s="19">
        <f aca="true" t="shared" si="15" ref="H247:H257">SUM(I247:L247)</f>
        <v>3</v>
      </c>
      <c r="I247" s="19"/>
      <c r="J247" s="19"/>
      <c r="K247" s="19">
        <v>3</v>
      </c>
      <c r="L247" s="19"/>
    </row>
    <row r="248" spans="1:12" ht="12.75">
      <c r="A248" s="4"/>
      <c r="B248" s="8"/>
      <c r="C248" s="36"/>
      <c r="D248" s="39"/>
      <c r="E248" s="6">
        <v>41640</v>
      </c>
      <c r="F248" s="6">
        <v>43465</v>
      </c>
      <c r="G248" s="7">
        <v>2016</v>
      </c>
      <c r="H248" s="19">
        <f t="shared" si="15"/>
        <v>3.5</v>
      </c>
      <c r="I248" s="19"/>
      <c r="J248" s="19"/>
      <c r="K248" s="19">
        <v>3.5</v>
      </c>
      <c r="L248" s="19"/>
    </row>
    <row r="249" spans="1:12" ht="12.75">
      <c r="A249" s="4"/>
      <c r="B249" s="8"/>
      <c r="C249" s="36"/>
      <c r="D249" s="39"/>
      <c r="E249" s="6">
        <v>41640</v>
      </c>
      <c r="F249" s="6">
        <v>43465</v>
      </c>
      <c r="G249" s="7">
        <v>2017</v>
      </c>
      <c r="H249" s="19">
        <f t="shared" si="15"/>
        <v>0</v>
      </c>
      <c r="I249" s="19"/>
      <c r="J249" s="19"/>
      <c r="K249" s="19">
        <v>0</v>
      </c>
      <c r="L249" s="19"/>
    </row>
    <row r="250" spans="1:12" ht="12.75">
      <c r="A250" s="4"/>
      <c r="B250" s="8"/>
      <c r="C250" s="36"/>
      <c r="D250" s="40"/>
      <c r="E250" s="6">
        <v>41640</v>
      </c>
      <c r="F250" s="6">
        <v>43465</v>
      </c>
      <c r="G250" s="7">
        <v>2018</v>
      </c>
      <c r="H250" s="19">
        <f t="shared" si="15"/>
        <v>0</v>
      </c>
      <c r="I250" s="19"/>
      <c r="J250" s="19"/>
      <c r="K250" s="19">
        <v>0</v>
      </c>
      <c r="L250" s="19"/>
    </row>
    <row r="251" spans="1:12" ht="12.75">
      <c r="A251" s="4"/>
      <c r="B251" s="8"/>
      <c r="C251" s="37"/>
      <c r="D251" s="30"/>
      <c r="E251" s="6"/>
      <c r="F251" s="6"/>
      <c r="G251" s="7"/>
      <c r="H251" s="19">
        <f>SUM(I251:L251)</f>
        <v>36.1</v>
      </c>
      <c r="I251" s="19">
        <f>SUM(I246:I250)</f>
        <v>0</v>
      </c>
      <c r="J251" s="19">
        <f>SUM(J246:J250)</f>
        <v>0</v>
      </c>
      <c r="K251" s="19">
        <f>SUM(K246:K250)</f>
        <v>36.1</v>
      </c>
      <c r="L251" s="19">
        <f>SUM(L246:L250)</f>
        <v>0</v>
      </c>
    </row>
    <row r="252" spans="1:12" ht="12.75">
      <c r="A252" s="4"/>
      <c r="B252" s="8"/>
      <c r="C252" s="35" t="s">
        <v>52</v>
      </c>
      <c r="D252" s="38" t="s">
        <v>14</v>
      </c>
      <c r="E252" s="6">
        <v>41640</v>
      </c>
      <c r="F252" s="6">
        <v>43465</v>
      </c>
      <c r="G252" s="7">
        <v>2014</v>
      </c>
      <c r="H252" s="19">
        <f t="shared" si="15"/>
        <v>0</v>
      </c>
      <c r="I252" s="19"/>
      <c r="J252" s="19"/>
      <c r="K252" s="19">
        <v>0</v>
      </c>
      <c r="L252" s="19"/>
    </row>
    <row r="253" spans="1:12" ht="12.75">
      <c r="A253" s="4"/>
      <c r="B253" s="8"/>
      <c r="C253" s="36"/>
      <c r="D253" s="39"/>
      <c r="E253" s="6">
        <v>41640</v>
      </c>
      <c r="F253" s="6">
        <v>43465</v>
      </c>
      <c r="G253" s="7">
        <v>2015</v>
      </c>
      <c r="H253" s="19">
        <f t="shared" si="15"/>
        <v>0</v>
      </c>
      <c r="I253" s="19"/>
      <c r="J253" s="19"/>
      <c r="K253" s="19">
        <v>0</v>
      </c>
      <c r="L253" s="19"/>
    </row>
    <row r="254" spans="1:12" ht="12.75">
      <c r="A254" s="4"/>
      <c r="B254" s="8"/>
      <c r="C254" s="36"/>
      <c r="D254" s="39"/>
      <c r="E254" s="6">
        <v>41640</v>
      </c>
      <c r="F254" s="6">
        <v>43465</v>
      </c>
      <c r="G254" s="7">
        <v>2016</v>
      </c>
      <c r="H254" s="19">
        <f t="shared" si="15"/>
        <v>0</v>
      </c>
      <c r="I254" s="19"/>
      <c r="J254" s="19"/>
      <c r="K254" s="19">
        <f>7-7</f>
        <v>0</v>
      </c>
      <c r="L254" s="19"/>
    </row>
    <row r="255" spans="1:12" ht="12.75">
      <c r="A255" s="4"/>
      <c r="B255" s="8"/>
      <c r="C255" s="36"/>
      <c r="D255" s="39"/>
      <c r="E255" s="6">
        <v>41640</v>
      </c>
      <c r="F255" s="6">
        <v>43465</v>
      </c>
      <c r="G255" s="7">
        <v>2017</v>
      </c>
      <c r="H255" s="19">
        <f t="shared" si="15"/>
        <v>3</v>
      </c>
      <c r="I255" s="19"/>
      <c r="J255" s="19"/>
      <c r="K255" s="19">
        <v>3</v>
      </c>
      <c r="L255" s="19"/>
    </row>
    <row r="256" spans="1:12" ht="12.75">
      <c r="A256" s="4"/>
      <c r="B256" s="8"/>
      <c r="C256" s="36"/>
      <c r="D256" s="40"/>
      <c r="E256" s="6">
        <v>41640</v>
      </c>
      <c r="F256" s="6">
        <v>43465</v>
      </c>
      <c r="G256" s="7">
        <v>2018</v>
      </c>
      <c r="H256" s="19">
        <f t="shared" si="15"/>
        <v>0</v>
      </c>
      <c r="I256" s="19"/>
      <c r="J256" s="19"/>
      <c r="K256" s="19">
        <v>0</v>
      </c>
      <c r="L256" s="19"/>
    </row>
    <row r="257" spans="1:12" ht="12.75">
      <c r="A257" s="4"/>
      <c r="B257" s="8"/>
      <c r="C257" s="37"/>
      <c r="D257" s="30"/>
      <c r="E257" s="6"/>
      <c r="F257" s="6"/>
      <c r="G257" s="7"/>
      <c r="H257" s="19">
        <f t="shared" si="15"/>
        <v>3</v>
      </c>
      <c r="I257" s="19">
        <f>SUM(I252:I256)</f>
        <v>0</v>
      </c>
      <c r="J257" s="19">
        <f>SUM(J252:J256)</f>
        <v>0</v>
      </c>
      <c r="K257" s="19">
        <f>SUM(K252:K256)</f>
        <v>3</v>
      </c>
      <c r="L257" s="19">
        <f>SUM(L252:L256)</f>
        <v>0</v>
      </c>
    </row>
    <row r="258" spans="1:12" ht="12.75">
      <c r="A258" s="4"/>
      <c r="B258" s="8"/>
      <c r="C258" s="35" t="s">
        <v>57</v>
      </c>
      <c r="D258" s="38" t="s">
        <v>14</v>
      </c>
      <c r="E258" s="6">
        <v>41640</v>
      </c>
      <c r="F258" s="6">
        <v>43465</v>
      </c>
      <c r="G258" s="7">
        <v>2014</v>
      </c>
      <c r="H258" s="19">
        <f aca="true" t="shared" si="16" ref="H258:H263">SUM(I258:L258)</f>
        <v>0</v>
      </c>
      <c r="I258" s="19"/>
      <c r="J258" s="19"/>
      <c r="K258" s="19">
        <v>0</v>
      </c>
      <c r="L258" s="19"/>
    </row>
    <row r="259" spans="1:12" ht="12.75">
      <c r="A259" s="4"/>
      <c r="B259" s="8"/>
      <c r="C259" s="36"/>
      <c r="D259" s="39"/>
      <c r="E259" s="6">
        <v>41640</v>
      </c>
      <c r="F259" s="6">
        <v>43465</v>
      </c>
      <c r="G259" s="7">
        <v>2015</v>
      </c>
      <c r="H259" s="19">
        <f t="shared" si="16"/>
        <v>0</v>
      </c>
      <c r="I259" s="19"/>
      <c r="J259" s="19"/>
      <c r="K259" s="19">
        <v>0</v>
      </c>
      <c r="L259" s="19"/>
    </row>
    <row r="260" spans="1:12" ht="12.75">
      <c r="A260" s="4"/>
      <c r="B260" s="8"/>
      <c r="C260" s="36"/>
      <c r="D260" s="39"/>
      <c r="E260" s="6">
        <v>41640</v>
      </c>
      <c r="F260" s="6">
        <v>43465</v>
      </c>
      <c r="G260" s="7">
        <v>2016</v>
      </c>
      <c r="H260" s="19">
        <f t="shared" si="16"/>
        <v>146.6</v>
      </c>
      <c r="I260" s="19"/>
      <c r="J260" s="19"/>
      <c r="K260" s="19">
        <f>140+6.6</f>
        <v>146.6</v>
      </c>
      <c r="L260" s="19"/>
    </row>
    <row r="261" spans="1:12" ht="12.75">
      <c r="A261" s="4"/>
      <c r="B261" s="8"/>
      <c r="C261" s="36"/>
      <c r="D261" s="39"/>
      <c r="E261" s="6">
        <v>41640</v>
      </c>
      <c r="F261" s="6">
        <v>43465</v>
      </c>
      <c r="G261" s="7">
        <v>2017</v>
      </c>
      <c r="H261" s="19">
        <f t="shared" si="16"/>
        <v>0</v>
      </c>
      <c r="I261" s="19"/>
      <c r="J261" s="19"/>
      <c r="K261" s="19">
        <v>0</v>
      </c>
      <c r="L261" s="19"/>
    </row>
    <row r="262" spans="1:12" ht="12.75">
      <c r="A262" s="4"/>
      <c r="B262" s="8"/>
      <c r="C262" s="36"/>
      <c r="D262" s="40"/>
      <c r="E262" s="6">
        <v>41640</v>
      </c>
      <c r="F262" s="6">
        <v>43465</v>
      </c>
      <c r="G262" s="7">
        <v>2018</v>
      </c>
      <c r="H262" s="19">
        <f t="shared" si="16"/>
        <v>0</v>
      </c>
      <c r="I262" s="19"/>
      <c r="J262" s="19"/>
      <c r="K262" s="19">
        <v>0</v>
      </c>
      <c r="L262" s="19"/>
    </row>
    <row r="263" spans="1:12" ht="12.75">
      <c r="A263" s="4"/>
      <c r="B263" s="8"/>
      <c r="C263" s="37"/>
      <c r="D263" s="32"/>
      <c r="E263" s="6"/>
      <c r="F263" s="6"/>
      <c r="G263" s="7"/>
      <c r="H263" s="19">
        <f t="shared" si="16"/>
        <v>146.6</v>
      </c>
      <c r="I263" s="19">
        <f>SUM(I258:I262)</f>
        <v>0</v>
      </c>
      <c r="J263" s="19">
        <f>SUM(J258:J262)</f>
        <v>0</v>
      </c>
      <c r="K263" s="19">
        <f>SUM(K258:K262)</f>
        <v>146.6</v>
      </c>
      <c r="L263" s="19">
        <f>SUM(L258:L262)</f>
        <v>0</v>
      </c>
    </row>
  </sheetData>
  <sheetProtection/>
  <mergeCells count="92">
    <mergeCell ref="I1:L1"/>
    <mergeCell ref="C3:L3"/>
    <mergeCell ref="D4:D5"/>
    <mergeCell ref="E4:F4"/>
    <mergeCell ref="H4:L4"/>
    <mergeCell ref="C6:C10"/>
    <mergeCell ref="D6:D10"/>
    <mergeCell ref="G4:G5"/>
    <mergeCell ref="C12:C16"/>
    <mergeCell ref="D12:D16"/>
    <mergeCell ref="C18:C22"/>
    <mergeCell ref="D18:D22"/>
    <mergeCell ref="C24:C28"/>
    <mergeCell ref="D24:D28"/>
    <mergeCell ref="C30:C34"/>
    <mergeCell ref="D30:D34"/>
    <mergeCell ref="C36:C40"/>
    <mergeCell ref="D36:D40"/>
    <mergeCell ref="C42:C46"/>
    <mergeCell ref="D42:D46"/>
    <mergeCell ref="C48:C52"/>
    <mergeCell ref="D48:D52"/>
    <mergeCell ref="C54:C58"/>
    <mergeCell ref="D54:D58"/>
    <mergeCell ref="C60:C64"/>
    <mergeCell ref="D60:D64"/>
    <mergeCell ref="C66:C70"/>
    <mergeCell ref="D66:D70"/>
    <mergeCell ref="C72:C76"/>
    <mergeCell ref="D72:D76"/>
    <mergeCell ref="C78:C82"/>
    <mergeCell ref="D78:D82"/>
    <mergeCell ref="C84:C88"/>
    <mergeCell ref="D84:D88"/>
    <mergeCell ref="C90:C94"/>
    <mergeCell ref="D90:D94"/>
    <mergeCell ref="C96:C100"/>
    <mergeCell ref="D96:D100"/>
    <mergeCell ref="C102:C106"/>
    <mergeCell ref="D102:D106"/>
    <mergeCell ref="C108:C112"/>
    <mergeCell ref="D108:D112"/>
    <mergeCell ref="C114:C118"/>
    <mergeCell ref="D114:D118"/>
    <mergeCell ref="C120:C124"/>
    <mergeCell ref="D120:D124"/>
    <mergeCell ref="C126:C130"/>
    <mergeCell ref="D126:D130"/>
    <mergeCell ref="C132:C136"/>
    <mergeCell ref="D132:D136"/>
    <mergeCell ref="C138:C142"/>
    <mergeCell ref="D138:D142"/>
    <mergeCell ref="C144:C148"/>
    <mergeCell ref="D144:D148"/>
    <mergeCell ref="C150:C154"/>
    <mergeCell ref="D150:D154"/>
    <mergeCell ref="C156:C160"/>
    <mergeCell ref="D156:D160"/>
    <mergeCell ref="C162:C166"/>
    <mergeCell ref="D162:D166"/>
    <mergeCell ref="C168:C172"/>
    <mergeCell ref="D168:D172"/>
    <mergeCell ref="C192:C196"/>
    <mergeCell ref="D192:D196"/>
    <mergeCell ref="C198:C202"/>
    <mergeCell ref="D198:D202"/>
    <mergeCell ref="C174:C178"/>
    <mergeCell ref="D174:D178"/>
    <mergeCell ref="C180:C184"/>
    <mergeCell ref="D180:D184"/>
    <mergeCell ref="C186:C190"/>
    <mergeCell ref="D186:D190"/>
    <mergeCell ref="C204:C208"/>
    <mergeCell ref="D204:D208"/>
    <mergeCell ref="C210:C214"/>
    <mergeCell ref="D210:D214"/>
    <mergeCell ref="C216:C220"/>
    <mergeCell ref="D216:D220"/>
    <mergeCell ref="C222:C226"/>
    <mergeCell ref="D222:D226"/>
    <mergeCell ref="C234:C238"/>
    <mergeCell ref="D234:D238"/>
    <mergeCell ref="C240:C245"/>
    <mergeCell ref="D240:D244"/>
    <mergeCell ref="C228:C232"/>
    <mergeCell ref="D228:D232"/>
    <mergeCell ref="C258:C263"/>
    <mergeCell ref="D258:D262"/>
    <mergeCell ref="C246:C251"/>
    <mergeCell ref="D246:D250"/>
    <mergeCell ref="C252:C257"/>
    <mergeCell ref="D252:D256"/>
  </mergeCells>
  <printOptions/>
  <pageMargins left="0.3937007874015748" right="0.3937007874015748" top="0.47" bottom="0.38" header="0.31496062992125984" footer="0.31496062992125984"/>
  <pageSetup fitToHeight="11" horizontalDpi="600" verticalDpi="600" orientation="landscape" paperSize="9" scale="79" r:id="rId1"/>
  <headerFooter differentFirst="1">
    <firstFooter>&amp;C
</firstFooter>
  </headerFooter>
  <rowBreaks count="5" manualBreakCount="5">
    <brk id="47" max="11" man="1"/>
    <brk id="83" max="11" man="1"/>
    <brk id="131" max="11" man="1"/>
    <brk id="173" max="11" man="1"/>
    <brk id="2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2013-12-23T14:02:05Z</cp:lastPrinted>
  <dcterms:created xsi:type="dcterms:W3CDTF">2006-09-16T00:00:00Z</dcterms:created>
  <dcterms:modified xsi:type="dcterms:W3CDTF">2019-01-25T12:51:22Z</dcterms:modified>
  <cp:category/>
  <cp:version/>
  <cp:contentType/>
  <cp:contentStatus/>
</cp:coreProperties>
</file>